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7515" windowHeight="3345" tabRatio="898" firstSheet="44" activeTab="44"/>
  </bookViews>
  <sheets>
    <sheet name="Cover Sheet" sheetId="7" r:id="rId1"/>
    <sheet name="General Journal 2011" sheetId="1" r:id="rId2"/>
    <sheet name="General Ledger 2011" sheetId="2" r:id="rId3"/>
    <sheet name="Adjusted Trial Bal 2011" sheetId="3" r:id="rId4"/>
    <sheet name="Income Stmt 2011" sheetId="4" r:id="rId5"/>
    <sheet name="Equity Stmt 2011" sheetId="5" r:id="rId6"/>
    <sheet name="Bal Sheet 2011" sheetId="6" r:id="rId7"/>
    <sheet name="General Journal 2012" sheetId="9" r:id="rId8"/>
    <sheet name="General Ledger 2012" sheetId="10" r:id="rId9"/>
    <sheet name="Adjusted Trial Bal 2012" sheetId="11" r:id="rId10"/>
    <sheet name="Income Statement 2012" sheetId="12" r:id="rId11"/>
    <sheet name="Equity Statement 2012" sheetId="13" r:id="rId12"/>
    <sheet name="Bal Sheet 2012" sheetId="8" r:id="rId13"/>
    <sheet name="General Journal 2013" sheetId="14" r:id="rId14"/>
    <sheet name="General Ledger 2013" sheetId="15" r:id="rId15"/>
    <sheet name="Adjusted Trial Bal 2013" sheetId="16" r:id="rId16"/>
    <sheet name="Income Statement 2013" sheetId="17" r:id="rId17"/>
    <sheet name="Equity Statement 2013" sheetId="18" r:id="rId18"/>
    <sheet name="Bal Sheet 2013" sheetId="19" r:id="rId19"/>
    <sheet name="General Journal 2014" sheetId="20" r:id="rId20"/>
    <sheet name="General Ledger 2014" sheetId="21" r:id="rId21"/>
    <sheet name="Adjusted Trial 2014" sheetId="22" r:id="rId22"/>
    <sheet name="Income Statement 2014" sheetId="23" r:id="rId23"/>
    <sheet name="Equity Statement 2014" sheetId="24" r:id="rId24"/>
    <sheet name="Bal Sheet 2014" sheetId="25" r:id="rId25"/>
    <sheet name="General Journal 2015" sheetId="26" r:id="rId26"/>
    <sheet name="General Ledger 2015" sheetId="27" r:id="rId27"/>
    <sheet name="Adjusted Trial 2015" sheetId="28" r:id="rId28"/>
    <sheet name="Income Statement 2015" sheetId="29" r:id="rId29"/>
    <sheet name="Equity Statement 2015" sheetId="30" r:id="rId30"/>
    <sheet name="Bal. Sheet 2015" sheetId="31" r:id="rId31"/>
    <sheet name="General Journal 2016" sheetId="32" r:id="rId32"/>
    <sheet name="General Ledger 2016" sheetId="33" r:id="rId33"/>
    <sheet name="Adjusted Trial 2016" sheetId="34" r:id="rId34"/>
    <sheet name="Income Statement 2016" sheetId="35" r:id="rId35"/>
    <sheet name="Equity Statement 2016" sheetId="36" r:id="rId36"/>
    <sheet name="Bal. Sheet 2016" sheetId="37" r:id="rId37"/>
    <sheet name="General Journal 2017" sheetId="38" r:id="rId38"/>
    <sheet name="General Ledger 2017" sheetId="39" r:id="rId39"/>
    <sheet name="Adjusted Trial Bal 2017" sheetId="40" r:id="rId40"/>
    <sheet name="Income Stmt 2017" sheetId="41" r:id="rId41"/>
    <sheet name="Equity Stmt 2017" sheetId="42" r:id="rId42"/>
    <sheet name="Bal. Sheet 2017" sheetId="43" r:id="rId43"/>
    <sheet name="General Journal 2018" sheetId="44" r:id="rId44"/>
    <sheet name="General Ledger 2018" sheetId="45" r:id="rId45"/>
    <sheet name="Adjusted Trial 2018" sheetId="46" r:id="rId46"/>
    <sheet name="Income Statement 2018" sheetId="47" r:id="rId47"/>
    <sheet name="Equit Stmt. 2018" sheetId="48" r:id="rId48"/>
    <sheet name="Bal. Sheet 2018" sheetId="49" r:id="rId49"/>
  </sheets>
  <calcPr calcId="125725"/>
</workbook>
</file>

<file path=xl/calcChain.xml><?xml version="1.0" encoding="utf-8"?>
<calcChain xmlns="http://schemas.openxmlformats.org/spreadsheetml/2006/main">
  <c r="A40" i="45"/>
  <c r="A31"/>
  <c r="E16"/>
  <c r="A19"/>
  <c r="J41" i="39"/>
  <c r="B24" i="40" s="1"/>
  <c r="J40" i="39"/>
  <c r="H16"/>
  <c r="C21" i="40"/>
  <c r="C8" i="47" s="1"/>
  <c r="E11" i="39"/>
  <c r="G30"/>
  <c r="B60"/>
  <c r="J44"/>
  <c r="J45" s="1"/>
  <c r="B33" i="40" s="1"/>
  <c r="B37" i="39"/>
  <c r="G46"/>
  <c r="G48" s="1"/>
  <c r="B25" i="40" s="1"/>
  <c r="C17" i="47" s="1"/>
  <c r="B33" i="39"/>
  <c r="G42"/>
  <c r="G43" s="1"/>
  <c r="B26" i="40" s="1"/>
  <c r="C19" i="41" s="1"/>
  <c r="B15" i="39"/>
  <c r="G38"/>
  <c r="G39" s="1"/>
  <c r="B19" i="40" s="1"/>
  <c r="C12" i="48" s="1"/>
  <c r="B14" i="39"/>
  <c r="G50"/>
  <c r="G51" s="1"/>
  <c r="B29" i="40" s="1"/>
  <c r="C22" i="47" s="1"/>
  <c r="B13" i="39"/>
  <c r="G25"/>
  <c r="G26" s="1"/>
  <c r="B27" i="40" s="1"/>
  <c r="C20" i="47" s="1"/>
  <c r="B28" i="39"/>
  <c r="A8"/>
  <c r="B12"/>
  <c r="G29"/>
  <c r="G31" s="1"/>
  <c r="B23" i="40" s="1"/>
  <c r="C21" i="41" s="1"/>
  <c r="B55" i="39"/>
  <c r="A7"/>
  <c r="B11"/>
  <c r="K27"/>
  <c r="K28" s="1"/>
  <c r="C34" i="40" s="1"/>
  <c r="C9" i="41" s="1"/>
  <c r="J23" i="39"/>
  <c r="J24" s="1"/>
  <c r="B32" i="40" s="1"/>
  <c r="C26" i="47" s="1"/>
  <c r="J14" i="39"/>
  <c r="J16" s="1"/>
  <c r="B30" i="40" s="1"/>
  <c r="C23" i="41" s="1"/>
  <c r="J19" i="39"/>
  <c r="J20" s="1"/>
  <c r="B31" i="40" s="1"/>
  <c r="C25" i="47" s="1"/>
  <c r="H15" i="39"/>
  <c r="A29"/>
  <c r="A55"/>
  <c r="B10"/>
  <c r="D14"/>
  <c r="B42"/>
  <c r="G35"/>
  <c r="G36" s="1"/>
  <c r="B28" i="40" s="1"/>
  <c r="C13" i="47" s="1"/>
  <c r="H21" i="39"/>
  <c r="H22" s="1"/>
  <c r="C20" i="40" s="1"/>
  <c r="C6" i="47" s="1"/>
  <c r="A28" i="39"/>
  <c r="B27"/>
  <c r="A60"/>
  <c r="B9"/>
  <c r="A43"/>
  <c r="E15"/>
  <c r="A34"/>
  <c r="B8"/>
  <c r="A39"/>
  <c r="B7"/>
  <c r="A38"/>
  <c r="B6"/>
  <c r="D10"/>
  <c r="B37" i="33"/>
  <c r="A8"/>
  <c r="K31"/>
  <c r="K32" s="1"/>
  <c r="C20" i="34" s="1"/>
  <c r="C8" i="35" s="1"/>
  <c r="B18" i="33"/>
  <c r="J15"/>
  <c r="B17"/>
  <c r="A30"/>
  <c r="G48"/>
  <c r="B23" i="34" s="1"/>
  <c r="C15" i="35" s="1"/>
  <c r="H21" i="33"/>
  <c r="H22" s="1"/>
  <c r="C19" i="34" s="1"/>
  <c r="C6" i="35" s="1"/>
  <c r="H16" i="33"/>
  <c r="H15"/>
  <c r="E11"/>
  <c r="G30"/>
  <c r="D20"/>
  <c r="B33"/>
  <c r="G42"/>
  <c r="G43" s="1"/>
  <c r="B24" i="34" s="1"/>
  <c r="C16" i="35" s="1"/>
  <c r="B16" i="33"/>
  <c r="G38"/>
  <c r="G39" s="1"/>
  <c r="B18" i="34" s="1"/>
  <c r="C12" i="36" s="1"/>
  <c r="B15" i="33"/>
  <c r="G50"/>
  <c r="G51" s="1"/>
  <c r="B27" i="34" s="1"/>
  <c r="C19" i="35" s="1"/>
  <c r="B14" i="33"/>
  <c r="G25"/>
  <c r="G26" s="1"/>
  <c r="B25" i="34" s="1"/>
  <c r="C17" i="35" s="1"/>
  <c r="B27" i="33"/>
  <c r="A7"/>
  <c r="B13"/>
  <c r="G29"/>
  <c r="A29"/>
  <c r="B12"/>
  <c r="J27"/>
  <c r="J28" s="1"/>
  <c r="B31" i="34" s="1"/>
  <c r="J23" i="33"/>
  <c r="J24" s="1"/>
  <c r="B30" i="34" s="1"/>
  <c r="J19" i="33"/>
  <c r="J20" s="1"/>
  <c r="B29" i="34" s="1"/>
  <c r="C21" i="35" s="1"/>
  <c r="J14" i="33"/>
  <c r="J16" s="1"/>
  <c r="B28" i="34" s="1"/>
  <c r="C20" i="35" s="1"/>
  <c r="B11" i="33"/>
  <c r="D14"/>
  <c r="B42"/>
  <c r="G35"/>
  <c r="G36" s="1"/>
  <c r="B26" i="34" s="1"/>
  <c r="C11" i="35" s="1"/>
  <c r="A28" i="33"/>
  <c r="B10"/>
  <c r="A43"/>
  <c r="E15"/>
  <c r="A34"/>
  <c r="B9"/>
  <c r="A39"/>
  <c r="B8"/>
  <c r="A38"/>
  <c r="B7"/>
  <c r="A50"/>
  <c r="A52" s="1"/>
  <c r="B7" i="34" s="1"/>
  <c r="C7" i="37" s="1"/>
  <c r="A50" i="39" s="1"/>
  <c r="A52" s="1"/>
  <c r="B7" i="40" s="1"/>
  <c r="C7" i="49" s="1"/>
  <c r="B6" i="33"/>
  <c r="D10"/>
  <c r="E11" i="27"/>
  <c r="G47"/>
  <c r="B38"/>
  <c r="A39"/>
  <c r="G30"/>
  <c r="H16"/>
  <c r="D20"/>
  <c r="B37"/>
  <c r="G46"/>
  <c r="B33"/>
  <c r="G42"/>
  <c r="G43" s="1"/>
  <c r="B22" i="28" s="1"/>
  <c r="C14" i="29" s="1"/>
  <c r="B18" i="27"/>
  <c r="G38"/>
  <c r="G39" s="1"/>
  <c r="B17" i="28" s="1"/>
  <c r="C12" i="30" s="1"/>
  <c r="B17" i="27"/>
  <c r="G50"/>
  <c r="G51" s="1"/>
  <c r="B25" i="28" s="1"/>
  <c r="C17" i="29" s="1"/>
  <c r="B16" i="27"/>
  <c r="G25"/>
  <c r="G26" s="1"/>
  <c r="B23" i="28" s="1"/>
  <c r="C15" i="29" s="1"/>
  <c r="B15" i="27"/>
  <c r="D15"/>
  <c r="B27"/>
  <c r="A9"/>
  <c r="E20"/>
  <c r="A8"/>
  <c r="H15"/>
  <c r="A29"/>
  <c r="B14"/>
  <c r="G29"/>
  <c r="G31" s="1"/>
  <c r="B20" i="28" s="1"/>
  <c r="C16" i="29" s="1"/>
  <c r="H35" i="27"/>
  <c r="A46"/>
  <c r="B13"/>
  <c r="G21"/>
  <c r="B42"/>
  <c r="G35"/>
  <c r="G36" s="1"/>
  <c r="B24" i="28" s="1"/>
  <c r="C9" i="29" s="1"/>
  <c r="H21" i="27"/>
  <c r="A28"/>
  <c r="A7"/>
  <c r="E15"/>
  <c r="A45"/>
  <c r="B12"/>
  <c r="A44"/>
  <c r="B11"/>
  <c r="A34"/>
  <c r="B10"/>
  <c r="A38"/>
  <c r="B9"/>
  <c r="B8"/>
  <c r="D14"/>
  <c r="B7"/>
  <c r="A43"/>
  <c r="B6"/>
  <c r="D10"/>
  <c r="B14" i="21"/>
  <c r="G44"/>
  <c r="G46" s="1"/>
  <c r="G56"/>
  <c r="G57" s="1"/>
  <c r="B25" i="22" s="1"/>
  <c r="C17" i="23" s="1"/>
  <c r="B15" i="21"/>
  <c r="B31"/>
  <c r="G52"/>
  <c r="G54" s="1"/>
  <c r="B21" i="22" s="1"/>
  <c r="C13" i="23" s="1"/>
  <c r="B12" i="21"/>
  <c r="G31"/>
  <c r="G33" s="1"/>
  <c r="B23" i="22" s="1"/>
  <c r="C15" i="23" s="1"/>
  <c r="E12" i="21"/>
  <c r="G36"/>
  <c r="H21"/>
  <c r="D26"/>
  <c r="B27"/>
  <c r="G48"/>
  <c r="G50" s="1"/>
  <c r="B22" i="22" s="1"/>
  <c r="C14" i="23" s="1"/>
  <c r="H20" i="21"/>
  <c r="A24"/>
  <c r="A11"/>
  <c r="B21"/>
  <c r="A10"/>
  <c r="B11"/>
  <c r="D20"/>
  <c r="B10"/>
  <c r="D19"/>
  <c r="B38"/>
  <c r="D18"/>
  <c r="H19"/>
  <c r="H22" s="1"/>
  <c r="C19" i="22" s="1"/>
  <c r="C7" i="23" s="1"/>
  <c r="A23" i="21"/>
  <c r="B9"/>
  <c r="G35"/>
  <c r="B37"/>
  <c r="G40"/>
  <c r="G41" s="1"/>
  <c r="B24" i="22" s="1"/>
  <c r="C9" i="23" s="1"/>
  <c r="H26" i="21"/>
  <c r="H27" s="1"/>
  <c r="C18" i="22" s="1"/>
  <c r="C6" i="23" s="1"/>
  <c r="A22" i="21"/>
  <c r="A9"/>
  <c r="B36"/>
  <c r="D17"/>
  <c r="E18"/>
  <c r="A36"/>
  <c r="A39" s="1"/>
  <c r="B7" i="22" s="1"/>
  <c r="C7" i="25" s="1"/>
  <c r="A42" i="27" s="1"/>
  <c r="A47" s="1"/>
  <c r="B7" i="28" s="1"/>
  <c r="C7" i="31" s="1"/>
  <c r="A42" i="33" s="1"/>
  <c r="B8" i="21"/>
  <c r="A28"/>
  <c r="A32"/>
  <c r="B13"/>
  <c r="H8"/>
  <c r="C7" i="24" s="1"/>
  <c r="A8" i="21"/>
  <c r="B7"/>
  <c r="D11"/>
  <c r="A10" i="15"/>
  <c r="B13"/>
  <c r="B12"/>
  <c r="D15"/>
  <c r="E12"/>
  <c r="G34"/>
  <c r="B28"/>
  <c r="G50"/>
  <c r="G51" s="1"/>
  <c r="B24"/>
  <c r="G46"/>
  <c r="G47" s="1"/>
  <c r="G42"/>
  <c r="G43" s="1"/>
  <c r="G33"/>
  <c r="G35" s="1"/>
  <c r="C12" i="17" s="1"/>
  <c r="G29" i="15"/>
  <c r="G30" s="1"/>
  <c r="C8" i="17" s="1"/>
  <c r="G37" i="15"/>
  <c r="G38" s="1"/>
  <c r="H18"/>
  <c r="B11"/>
  <c r="B19"/>
  <c r="A9"/>
  <c r="E24"/>
  <c r="E17"/>
  <c r="B10"/>
  <c r="E16"/>
  <c r="A25"/>
  <c r="B9"/>
  <c r="A29"/>
  <c r="A20"/>
  <c r="A8"/>
  <c r="E13" i="10"/>
  <c r="A10"/>
  <c r="E16"/>
  <c r="E17" s="1"/>
  <c r="C13" i="11" s="1"/>
  <c r="C16" i="8" s="1"/>
  <c r="E11" i="15" s="1"/>
  <c r="G27" i="10"/>
  <c r="H18"/>
  <c r="D13"/>
  <c r="B25"/>
  <c r="G40"/>
  <c r="G41" s="1"/>
  <c r="B20" i="11" s="1"/>
  <c r="C10" i="12" s="1"/>
  <c r="B29" i="10"/>
  <c r="G37"/>
  <c r="G38" s="1"/>
  <c r="B21" i="11" s="1"/>
  <c r="C11" i="12" s="1"/>
  <c r="B11" i="10"/>
  <c r="G30"/>
  <c r="G31" s="1"/>
  <c r="B17" i="11" s="1"/>
  <c r="C12" i="13" s="1"/>
  <c r="B10" i="10"/>
  <c r="G34"/>
  <c r="G35" s="1"/>
  <c r="B22" i="11" s="1"/>
  <c r="C9" i="12" s="1"/>
  <c r="B9" i="10"/>
  <c r="D9"/>
  <c r="B21"/>
  <c r="A9"/>
  <c r="E10"/>
  <c r="G22"/>
  <c r="G23" s="1"/>
  <c r="B23" i="11" s="1"/>
  <c r="C8" i="12" s="1"/>
  <c r="B8" i="10"/>
  <c r="G26"/>
  <c r="G28" s="1"/>
  <c r="B19" i="11" s="1"/>
  <c r="C12" i="12" s="1"/>
  <c r="E9" i="10"/>
  <c r="A29"/>
  <c r="B7"/>
  <c r="A25"/>
  <c r="H17"/>
  <c r="A8"/>
  <c r="H16"/>
  <c r="H19" s="1"/>
  <c r="C18" i="11" s="1"/>
  <c r="D6" i="12" s="1"/>
  <c r="A21" i="10"/>
  <c r="B6"/>
  <c r="A7"/>
  <c r="D6"/>
  <c r="H7"/>
  <c r="C7" i="13" s="1"/>
  <c r="A14" i="2"/>
  <c r="A15" s="1"/>
  <c r="C7" i="6" s="1"/>
  <c r="A15" i="10" s="1"/>
  <c r="A16" s="1"/>
  <c r="B10" i="11" s="1"/>
  <c r="C7" i="8" s="1"/>
  <c r="A16" i="15" s="1"/>
  <c r="A17" s="1"/>
  <c r="C7" i="19" s="1"/>
  <c r="B10" i="2"/>
  <c r="G27"/>
  <c r="G28" s="1"/>
  <c r="B10" i="3" s="1"/>
  <c r="C12" i="5" s="1"/>
  <c r="B9" i="2"/>
  <c r="G19"/>
  <c r="G20" s="1"/>
  <c r="B13" i="3" s="1"/>
  <c r="C8" i="4" s="1"/>
  <c r="B8" i="2"/>
  <c r="B7"/>
  <c r="G23"/>
  <c r="G24" s="1"/>
  <c r="B12" i="3" s="1"/>
  <c r="C9" i="4" s="1"/>
  <c r="H15" i="2"/>
  <c r="H16" s="1"/>
  <c r="C11" i="3" s="1"/>
  <c r="D6" i="4" s="1"/>
  <c r="A9" i="2"/>
  <c r="E7"/>
  <c r="E8" s="1"/>
  <c r="A8"/>
  <c r="H7"/>
  <c r="H8" s="1"/>
  <c r="A7"/>
  <c r="C17" i="41" l="1"/>
  <c r="C22"/>
  <c r="C9" i="47"/>
  <c r="C19"/>
  <c r="C23"/>
  <c r="G48" i="27"/>
  <c r="B21" i="28" s="1"/>
  <c r="C13" i="29" s="1"/>
  <c r="E21" i="27"/>
  <c r="C14" i="28" s="1"/>
  <c r="C17" i="31" s="1"/>
  <c r="E20" i="33" s="1"/>
  <c r="E21" s="1"/>
  <c r="C15" i="34" s="1"/>
  <c r="C18" i="37" s="1"/>
  <c r="E20" i="39" s="1"/>
  <c r="E21" s="1"/>
  <c r="C16" i="40" s="1"/>
  <c r="C19" i="49" s="1"/>
  <c r="C22" i="35"/>
  <c r="G31" i="33"/>
  <c r="B22" i="34" s="1"/>
  <c r="C18" i="35" s="1"/>
  <c r="C8" i="41"/>
  <c r="C20"/>
  <c r="C21" i="47"/>
  <c r="C19" i="43"/>
  <c r="C24" i="47"/>
  <c r="C24" i="41"/>
  <c r="C6"/>
  <c r="C25"/>
  <c r="C7" i="43"/>
  <c r="E20" i="45"/>
  <c r="E21" s="1"/>
  <c r="B7" i="46"/>
  <c r="B17"/>
  <c r="B21"/>
  <c r="B23"/>
  <c r="B25"/>
  <c r="H22" i="27"/>
  <c r="H17" i="33"/>
  <c r="C21" i="34" s="1"/>
  <c r="C7" i="35" s="1"/>
  <c r="C9" s="1"/>
  <c r="C12" s="1"/>
  <c r="A57" i="39"/>
  <c r="C13" i="41"/>
  <c r="C26"/>
  <c r="C12" i="42"/>
  <c r="C18" i="41"/>
  <c r="C14" i="46"/>
  <c r="B20"/>
  <c r="B22"/>
  <c r="B24"/>
  <c r="C18" i="47"/>
  <c r="C27" s="1"/>
  <c r="C27" i="41"/>
  <c r="H17" i="39"/>
  <c r="C22" i="40" s="1"/>
  <c r="B61" i="39"/>
  <c r="C11" i="40" s="1"/>
  <c r="D19" i="29"/>
  <c r="A47" i="33"/>
  <c r="B8" i="34" s="1"/>
  <c r="C8" i="37" s="1"/>
  <c r="A42" i="39" s="1"/>
  <c r="A47" s="1"/>
  <c r="B8" i="40" s="1"/>
  <c r="C23" i="35"/>
  <c r="A22" i="10"/>
  <c r="B7" i="11" s="1"/>
  <c r="C10" i="8" s="1"/>
  <c r="A19" i="15" s="1"/>
  <c r="A21" s="1"/>
  <c r="A26" i="10"/>
  <c r="B9" i="11" s="1"/>
  <c r="C9" i="8" s="1"/>
  <c r="A28" i="15" s="1"/>
  <c r="A30" s="1"/>
  <c r="C10" i="19" s="1"/>
  <c r="A30" i="10"/>
  <c r="B8" i="11" s="1"/>
  <c r="C8" i="8" s="1"/>
  <c r="A24" i="15" s="1"/>
  <c r="A26" s="1"/>
  <c r="G38" i="21"/>
  <c r="B20" i="22" s="1"/>
  <c r="C16" i="23" s="1"/>
  <c r="H17" i="27"/>
  <c r="E14" i="10"/>
  <c r="C14" i="11" s="1"/>
  <c r="C17" i="8" s="1"/>
  <c r="E23" i="15" s="1"/>
  <c r="C11" i="17"/>
  <c r="B23" i="16"/>
  <c r="C10" i="17"/>
  <c r="B21" i="16"/>
  <c r="B20"/>
  <c r="C9" i="17"/>
  <c r="B17" i="22"/>
  <c r="C12" i="24"/>
  <c r="A21" i="21"/>
  <c r="A25" s="1"/>
  <c r="B9" i="22" s="1"/>
  <c r="C9" i="25" s="1"/>
  <c r="A27" i="27" s="1"/>
  <c r="A30" s="1"/>
  <c r="C8" i="19"/>
  <c r="B8" i="16"/>
  <c r="A31" i="21"/>
  <c r="A33" s="1"/>
  <c r="B11" i="22" s="1"/>
  <c r="C11" i="25" s="1"/>
  <c r="A37" i="27" s="1"/>
  <c r="A40" s="1"/>
  <c r="B10" i="16"/>
  <c r="C9" i="19"/>
  <c r="B9" i="16"/>
  <c r="A27" i="21"/>
  <c r="A29" s="1"/>
  <c r="B10" i="22" s="1"/>
  <c r="C10" i="25" s="1"/>
  <c r="A33" i="27" s="1"/>
  <c r="A35" s="1"/>
  <c r="C12" i="18"/>
  <c r="B17" i="16"/>
  <c r="D18" i="23"/>
  <c r="C5" i="14"/>
  <c r="D11" i="15" s="1"/>
  <c r="E13" s="1"/>
  <c r="E11" i="21" s="1"/>
  <c r="E13" s="1"/>
  <c r="C13" i="22" s="1"/>
  <c r="C15" i="25" s="1"/>
  <c r="E10" i="27" s="1"/>
  <c r="E12" s="1"/>
  <c r="A18" i="21"/>
  <c r="A19" s="1"/>
  <c r="B8" i="22" s="1"/>
  <c r="C8" i="25" s="1"/>
  <c r="B7" i="16"/>
  <c r="C8" i="23"/>
  <c r="D10" s="1"/>
  <c r="D20" s="1"/>
  <c r="C11" i="24" s="1"/>
  <c r="B22" i="16"/>
  <c r="B19"/>
  <c r="C13"/>
  <c r="C36" i="14"/>
  <c r="D23" i="15" s="1"/>
  <c r="E25" s="1"/>
  <c r="E11" i="10"/>
  <c r="C11" i="11" s="1"/>
  <c r="C15" i="8" s="1"/>
  <c r="E15" i="15" s="1"/>
  <c r="E18" s="1"/>
  <c r="D6" i="14"/>
  <c r="B7" i="15" s="1"/>
  <c r="D13" i="12"/>
  <c r="D15" s="1"/>
  <c r="C11" i="13" s="1"/>
  <c r="A11" i="2"/>
  <c r="B6" i="3" s="1"/>
  <c r="D10" i="4"/>
  <c r="C14" i="6"/>
  <c r="H6" i="10" s="1"/>
  <c r="C9" i="3"/>
  <c r="C7" i="5" s="1"/>
  <c r="D8" s="1"/>
  <c r="C8" i="3"/>
  <c r="D11" i="6"/>
  <c r="E6" i="10" s="1"/>
  <c r="E7" s="1"/>
  <c r="C12" i="11" s="1"/>
  <c r="C14" i="8" s="1"/>
  <c r="C6" i="6"/>
  <c r="D12" i="4"/>
  <c r="C11" i="5" s="1"/>
  <c r="D13" s="1"/>
  <c r="C15" i="6" s="1"/>
  <c r="H11" i="10" s="1"/>
  <c r="H12" s="1"/>
  <c r="B7" i="3"/>
  <c r="B14" s="1"/>
  <c r="B11" i="28" l="1"/>
  <c r="C11" i="31" s="1"/>
  <c r="A37" i="33" s="1"/>
  <c r="A40" s="1"/>
  <c r="B12" i="34" s="1"/>
  <c r="C12" i="37" s="1"/>
  <c r="A37" i="39" s="1"/>
  <c r="A40" s="1"/>
  <c r="B13" i="40" s="1"/>
  <c r="B11" i="46"/>
  <c r="C8" i="43"/>
  <c r="C8" i="49"/>
  <c r="C12"/>
  <c r="C12" i="43"/>
  <c r="C13" i="28"/>
  <c r="C15" i="31" s="1"/>
  <c r="E10" i="33" s="1"/>
  <c r="E12" s="1"/>
  <c r="C14" i="34" s="1"/>
  <c r="C16" i="37" s="1"/>
  <c r="C13" i="46"/>
  <c r="B10" i="28"/>
  <c r="C10" i="31" s="1"/>
  <c r="A33" i="33" s="1"/>
  <c r="A35" s="1"/>
  <c r="B11" i="34" s="1"/>
  <c r="C11" i="37" s="1"/>
  <c r="A33" i="39" s="1"/>
  <c r="A35" s="1"/>
  <c r="B12" i="40" s="1"/>
  <c r="B10" i="46"/>
  <c r="B9" i="28"/>
  <c r="C9" i="31" s="1"/>
  <c r="A27" i="33" s="1"/>
  <c r="A31" s="1"/>
  <c r="B10" i="34" s="1"/>
  <c r="C10" i="37" s="1"/>
  <c r="A27" i="39" s="1"/>
  <c r="A31" s="1"/>
  <c r="B10" i="40" s="1"/>
  <c r="B9" i="46"/>
  <c r="C19" i="28"/>
  <c r="C7" i="29" s="1"/>
  <c r="C19" i="46"/>
  <c r="C7" i="41"/>
  <c r="C11" s="1"/>
  <c r="C14" s="1"/>
  <c r="C29" s="1"/>
  <c r="C7" i="47"/>
  <c r="C11" s="1"/>
  <c r="C14" s="1"/>
  <c r="C29" s="1"/>
  <c r="C18" i="28"/>
  <c r="C6" i="29" s="1"/>
  <c r="C18" i="46"/>
  <c r="D37" i="14"/>
  <c r="H19" i="15" s="1"/>
  <c r="H20" s="1"/>
  <c r="D6" i="17" s="1"/>
  <c r="E10" i="39"/>
  <c r="E12" s="1"/>
  <c r="C15" i="40" s="1"/>
  <c r="A24" i="27"/>
  <c r="A25" s="1"/>
  <c r="A24" i="39"/>
  <c r="A25" s="1"/>
  <c r="B9" i="40" s="1"/>
  <c r="A24" i="33"/>
  <c r="A25" s="1"/>
  <c r="B9" i="34" s="1"/>
  <c r="C9" i="37" s="1"/>
  <c r="C25" i="35"/>
  <c r="C11" i="36" s="1"/>
  <c r="D13" i="17"/>
  <c r="D15" s="1"/>
  <c r="C11" i="18" s="1"/>
  <c r="C17" i="19"/>
  <c r="C14" i="16"/>
  <c r="E26" i="21"/>
  <c r="E28" s="1"/>
  <c r="C14" i="22" s="1"/>
  <c r="C17" i="25" s="1"/>
  <c r="E17" i="21"/>
  <c r="E21" s="1"/>
  <c r="C12" i="22" s="1"/>
  <c r="C11" i="16"/>
  <c r="C16" i="19"/>
  <c r="C15"/>
  <c r="C18" i="16"/>
  <c r="D18" i="8"/>
  <c r="D8" i="14"/>
  <c r="B8" i="15" s="1"/>
  <c r="E7"/>
  <c r="C7" i="14"/>
  <c r="D7" i="15" s="1"/>
  <c r="C10" i="13"/>
  <c r="D13" s="1"/>
  <c r="C22" i="8" s="1"/>
  <c r="H12" i="15" s="1"/>
  <c r="C16" i="11"/>
  <c r="D8" i="6"/>
  <c r="A6" i="10"/>
  <c r="A12" s="1"/>
  <c r="B6" i="11" s="1"/>
  <c r="C6" i="13"/>
  <c r="C8" s="1"/>
  <c r="D15" s="1"/>
  <c r="H8" i="10"/>
  <c r="C15" i="11" s="1"/>
  <c r="C21" i="8" s="1"/>
  <c r="D15" i="5"/>
  <c r="C14" i="3"/>
  <c r="D16" i="6"/>
  <c r="D18" s="1"/>
  <c r="C11" i="42" l="1"/>
  <c r="C11" i="48"/>
  <c r="C9" i="49"/>
  <c r="C9" i="43"/>
  <c r="C17"/>
  <c r="C17" i="49"/>
  <c r="B8" i="28"/>
  <c r="C8" i="31" s="1"/>
  <c r="B8" i="46"/>
  <c r="C10" i="43"/>
  <c r="C10" i="49"/>
  <c r="C13"/>
  <c r="C11"/>
  <c r="C13" i="43"/>
  <c r="C11"/>
  <c r="C8" i="29"/>
  <c r="C10" s="1"/>
  <c r="C20" s="1"/>
  <c r="C11" i="30" s="1"/>
  <c r="C10" i="18"/>
  <c r="D13" s="1"/>
  <c r="H13" i="15"/>
  <c r="C16" i="16" s="1"/>
  <c r="C16" i="25"/>
  <c r="E8" i="15"/>
  <c r="D23" i="8"/>
  <c r="D25" s="1"/>
  <c r="H7" i="15"/>
  <c r="C24" i="11"/>
  <c r="C6" i="8"/>
  <c r="A7" i="15" s="1"/>
  <c r="A14" s="1"/>
  <c r="B24" i="11"/>
  <c r="D18" i="25" l="1"/>
  <c r="E14" i="27"/>
  <c r="E16" s="1"/>
  <c r="A7" i="21"/>
  <c r="A16" s="1"/>
  <c r="B6" i="22" s="1"/>
  <c r="B6" i="16"/>
  <c r="B24" s="1"/>
  <c r="C6" i="19"/>
  <c r="D11" s="1"/>
  <c r="C6" i="18"/>
  <c r="C8" s="1"/>
  <c r="H8" i="15"/>
  <c r="C14" i="19"/>
  <c r="D18" s="1"/>
  <c r="C12" i="16"/>
  <c r="H12" i="21"/>
  <c r="C22" i="19"/>
  <c r="D11" i="8"/>
  <c r="C12" i="28" l="1"/>
  <c r="C16" i="31" s="1"/>
  <c r="E14" i="33" s="1"/>
  <c r="E16" s="1"/>
  <c r="C13" i="34" s="1"/>
  <c r="C12" i="46"/>
  <c r="C17" i="37"/>
  <c r="H7" i="21"/>
  <c r="C15" i="16"/>
  <c r="C24" s="1"/>
  <c r="C6" i="25"/>
  <c r="B26" i="22"/>
  <c r="C10" i="24"/>
  <c r="D13" s="1"/>
  <c r="H13" i="21"/>
  <c r="C16" i="22" s="1"/>
  <c r="C21" i="19"/>
  <c r="D23" s="1"/>
  <c r="D25" s="1"/>
  <c r="D15" i="18"/>
  <c r="D18" i="31" l="1"/>
  <c r="E14" i="39"/>
  <c r="E16" s="1"/>
  <c r="C14" i="40" s="1"/>
  <c r="D19" i="37"/>
  <c r="D12" i="25"/>
  <c r="A6" i="27"/>
  <c r="A19" s="1"/>
  <c r="C22" i="25"/>
  <c r="H11" i="27" s="1"/>
  <c r="H12" s="1"/>
  <c r="C16" i="46" s="1"/>
  <c r="C6" i="24"/>
  <c r="C8" s="1"/>
  <c r="D15" s="1"/>
  <c r="H9" i="21"/>
  <c r="C15" i="22" s="1"/>
  <c r="B6" i="28" l="1"/>
  <c r="C6" i="31" s="1"/>
  <c r="B6" i="46"/>
  <c r="B26" s="1"/>
  <c r="C18" i="49"/>
  <c r="D20" s="1"/>
  <c r="C18" i="43"/>
  <c r="D20" s="1"/>
  <c r="C16" i="28"/>
  <c r="C10" i="30"/>
  <c r="D13" s="1"/>
  <c r="H11" i="33" s="1"/>
  <c r="H12" s="1"/>
  <c r="C17" i="34" s="1"/>
  <c r="C10" i="36" s="1"/>
  <c r="D13" s="1"/>
  <c r="C23" i="37" s="1"/>
  <c r="H11" i="39" s="1"/>
  <c r="H12" s="1"/>
  <c r="C18" i="40" s="1"/>
  <c r="B26" i="28"/>
  <c r="C21" i="25"/>
  <c r="C26" i="22"/>
  <c r="C10" i="48" l="1"/>
  <c r="C13" s="1"/>
  <c r="C10" i="42"/>
  <c r="C13" s="1"/>
  <c r="D12" i="31"/>
  <c r="A6" i="33"/>
  <c r="A19" s="1"/>
  <c r="B6" i="34" s="1"/>
  <c r="C22" i="31"/>
  <c r="D23" i="25"/>
  <c r="D25" s="1"/>
  <c r="H6" i="27"/>
  <c r="H7" s="1"/>
  <c r="C15" i="28" l="1"/>
  <c r="C15" i="46"/>
  <c r="C26" s="1"/>
  <c r="C24" i="49"/>
  <c r="C24" i="43"/>
  <c r="C6" i="37"/>
  <c r="B33" i="34"/>
  <c r="C21" i="31"/>
  <c r="H6" i="33" s="1"/>
  <c r="H7" s="1"/>
  <c r="C16" i="34" s="1"/>
  <c r="C6" i="30"/>
  <c r="C8" s="1"/>
  <c r="D15" s="1"/>
  <c r="D23" i="31" s="1"/>
  <c r="D25" s="1"/>
  <c r="C26" i="28"/>
  <c r="C22" i="37" l="1"/>
  <c r="C6" i="36"/>
  <c r="C8" s="1"/>
  <c r="D15" s="1"/>
  <c r="C33" i="34"/>
  <c r="D13" i="37"/>
  <c r="A6" i="39"/>
  <c r="A19" s="1"/>
  <c r="B6" i="40" s="1"/>
  <c r="C6" i="43" l="1"/>
  <c r="D14" s="1"/>
  <c r="B36" i="40"/>
  <c r="C6" i="49"/>
  <c r="D14" s="1"/>
  <c r="D24" i="37"/>
  <c r="D26" s="1"/>
  <c r="H6" i="39"/>
  <c r="H7" l="1"/>
  <c r="C17" i="40" s="1"/>
  <c r="C36" s="1"/>
  <c r="C6" i="48"/>
  <c r="C8" s="1"/>
  <c r="D15" s="1"/>
  <c r="C6" i="42"/>
  <c r="C8" s="1"/>
  <c r="C23" i="49" l="1"/>
  <c r="D25" s="1"/>
  <c r="D27" s="1"/>
  <c r="C23" i="43"/>
  <c r="D25" s="1"/>
  <c r="D27" s="1"/>
  <c r="D15" i="42"/>
</calcChain>
</file>

<file path=xl/sharedStrings.xml><?xml version="1.0" encoding="utf-8"?>
<sst xmlns="http://schemas.openxmlformats.org/spreadsheetml/2006/main" count="1190" uniqueCount="155">
  <si>
    <t>Date</t>
  </si>
  <si>
    <t>Account Titles</t>
  </si>
  <si>
    <t>Debit</t>
  </si>
  <si>
    <t>Credit</t>
  </si>
  <si>
    <t>Cash</t>
  </si>
  <si>
    <t>Assets</t>
  </si>
  <si>
    <t>=</t>
  </si>
  <si>
    <t>+</t>
  </si>
  <si>
    <t>Liabilities</t>
  </si>
  <si>
    <t>Stockholders' Equity</t>
  </si>
  <si>
    <t>Common Stock</t>
  </si>
  <si>
    <t>Dividends</t>
  </si>
  <si>
    <t>Salaries Expense</t>
  </si>
  <si>
    <t>Pacilio Security Systems Sales and Service</t>
  </si>
  <si>
    <t>Trial Balance</t>
  </si>
  <si>
    <t>Totals</t>
  </si>
  <si>
    <t>Income Statement</t>
  </si>
  <si>
    <t>Operating Expenses</t>
  </si>
  <si>
    <t>Total Expenses</t>
  </si>
  <si>
    <t>Net Income</t>
  </si>
  <si>
    <t>Statement of Changes in Stockholders' Equity</t>
  </si>
  <si>
    <t>Beginning Common Stock</t>
  </si>
  <si>
    <t>Plus: Stock Issued</t>
  </si>
  <si>
    <t>Ending Common Stock</t>
  </si>
  <si>
    <t>Beginning Retained Earnings</t>
  </si>
  <si>
    <t>Plus: Net Income</t>
  </si>
  <si>
    <t>Less: Dividends</t>
  </si>
  <si>
    <t>Ending Retained Earnings</t>
  </si>
  <si>
    <t>Total Stockholders' Equity</t>
  </si>
  <si>
    <t>Balance Sheet</t>
  </si>
  <si>
    <t>Total Assets</t>
  </si>
  <si>
    <t>Retained Earnings</t>
  </si>
  <si>
    <t>Total Liabilities and Stockholder's Equity</t>
  </si>
  <si>
    <t>COB 241 Comprehensive Problem Group Project</t>
  </si>
  <si>
    <t>Group Members:</t>
  </si>
  <si>
    <t>Pacilio Security Systems Sales and Service General Journal for 2011</t>
  </si>
  <si>
    <t>Pacilio Security Systems Sales and Service T-Accounts for 2011</t>
  </si>
  <si>
    <t>For the Year Ended December 31, 2011</t>
  </si>
  <si>
    <t>Notes Payable</t>
  </si>
  <si>
    <t>Land</t>
  </si>
  <si>
    <t>Service Revenue</t>
  </si>
  <si>
    <t>As of December 31, 2011</t>
  </si>
  <si>
    <t>Section:</t>
  </si>
  <si>
    <t>Salary Expenses</t>
  </si>
  <si>
    <t>Dividend</t>
  </si>
  <si>
    <t>As of December 31, 2012</t>
  </si>
  <si>
    <t xml:space="preserve">Cash </t>
  </si>
  <si>
    <t xml:space="preserve"> Common Stock</t>
  </si>
  <si>
    <t>Accounts Recievable</t>
  </si>
  <si>
    <t>3b</t>
  </si>
  <si>
    <t>3a</t>
  </si>
  <si>
    <t>Prepaid Rent</t>
  </si>
  <si>
    <t xml:space="preserve">Supplies </t>
  </si>
  <si>
    <t>Accounts Payable</t>
  </si>
  <si>
    <t>Unearned Revenue</t>
  </si>
  <si>
    <t>Advertising Expenses</t>
  </si>
  <si>
    <t>adj 1</t>
  </si>
  <si>
    <t>Supplies Expense</t>
  </si>
  <si>
    <t>Supplies</t>
  </si>
  <si>
    <t>adj 2</t>
  </si>
  <si>
    <t>Rent Expense</t>
  </si>
  <si>
    <t xml:space="preserve"> Prepaid Rent</t>
  </si>
  <si>
    <t>adj 3</t>
  </si>
  <si>
    <t>adj 4</t>
  </si>
  <si>
    <t>Salaries Payable</t>
  </si>
  <si>
    <t>Pacilio Security Systems Sales and Service T-Accounts for 2012</t>
  </si>
  <si>
    <t>Advertising Expense</t>
  </si>
  <si>
    <t xml:space="preserve">Accounts Recievable </t>
  </si>
  <si>
    <t xml:space="preserve">Accounts Payable </t>
  </si>
  <si>
    <t>Total Liabilities</t>
  </si>
  <si>
    <t>Pacilio Security Systems Sales and Service General Journal for 2013</t>
  </si>
  <si>
    <t>NA</t>
  </si>
  <si>
    <t>Other Operating Expense</t>
  </si>
  <si>
    <t>Pacilio Security Systems Sales and Service T-Accounts for 2013</t>
  </si>
  <si>
    <t>Salries Payable</t>
  </si>
  <si>
    <t>Other Operating Expenses</t>
  </si>
  <si>
    <t>For the Year Ended December 31, 2012</t>
  </si>
  <si>
    <t>For the Year Ended December 31, 2013</t>
  </si>
  <si>
    <t>Pacilio Security Systems Sales and Service General Journal for 2014</t>
  </si>
  <si>
    <t>Merchandise Inventory</t>
  </si>
  <si>
    <t>7a.</t>
  </si>
  <si>
    <t>Sales Revenue</t>
  </si>
  <si>
    <t>7b.</t>
  </si>
  <si>
    <t>Cost of Goods Sold</t>
  </si>
  <si>
    <t>10a.</t>
  </si>
  <si>
    <t>10b.</t>
  </si>
  <si>
    <t>Utilities Expense</t>
  </si>
  <si>
    <t>Pacilio Security Systems Sales and Service T-Accounts for 2014</t>
  </si>
  <si>
    <t>As of December 31, 2013</t>
  </si>
  <si>
    <t xml:space="preserve">Sales Revenue </t>
  </si>
  <si>
    <t>Net Sales</t>
  </si>
  <si>
    <t>Gross Margin</t>
  </si>
  <si>
    <t>Less: Operating Expenses</t>
  </si>
  <si>
    <t>For the Year Ended December 31, 2014</t>
  </si>
  <si>
    <t>Pacilio Security Systems Sales and Service T-Accounts for 2015</t>
  </si>
  <si>
    <t>Pacilio Security Systems Sales and Service General Journal for 2015</t>
  </si>
  <si>
    <t>Accounts Receivable</t>
  </si>
  <si>
    <t>9a</t>
  </si>
  <si>
    <t>9b</t>
  </si>
  <si>
    <t>10a</t>
  </si>
  <si>
    <t>10b</t>
  </si>
  <si>
    <t>20a</t>
  </si>
  <si>
    <t>20b</t>
  </si>
  <si>
    <t>For the Year Ended December 31, 2015</t>
  </si>
  <si>
    <t>As of December 31, 2015</t>
  </si>
  <si>
    <t>As of December 31, 2014</t>
  </si>
  <si>
    <t>Pacilio Security Systems Sales and Service General Journal for 2016</t>
  </si>
  <si>
    <t>Petty Cash</t>
  </si>
  <si>
    <t>7b</t>
  </si>
  <si>
    <t>7a</t>
  </si>
  <si>
    <t>Office Supplies Expense</t>
  </si>
  <si>
    <t>Cutting Grass Expense</t>
  </si>
  <si>
    <t>Misc. Expense</t>
  </si>
  <si>
    <t>Cash short and over</t>
  </si>
  <si>
    <t>Cash (to replenish)</t>
  </si>
  <si>
    <t>Cash S.A.O</t>
  </si>
  <si>
    <t>Pacilio Security Systems Sales and Service T-Accounts for 2016</t>
  </si>
  <si>
    <t>For the Year Ended December 31, 2016</t>
  </si>
  <si>
    <t>As of December 31, 2016</t>
  </si>
  <si>
    <t>Adj. 1</t>
  </si>
  <si>
    <t>Adj. 2</t>
  </si>
  <si>
    <t>Adj. 3</t>
  </si>
  <si>
    <t>Interest Revenue</t>
  </si>
  <si>
    <t>Cash Short and Over</t>
  </si>
  <si>
    <t>Pacilio Security Systems Sales and Service General Journal for 2017</t>
  </si>
  <si>
    <t>Pacilio Security Systems Sales and Service T-Accounts for 2017</t>
  </si>
  <si>
    <t>December 31. 2017</t>
  </si>
  <si>
    <t>For the Year Ended December 31, 2017</t>
  </si>
  <si>
    <t>As of December 31, 2017</t>
  </si>
  <si>
    <t>Allow. For Doubtful Accounts</t>
  </si>
  <si>
    <t>8b</t>
  </si>
  <si>
    <t>Accounts Receivable-Cred. Card. Company</t>
  </si>
  <si>
    <t>Credit Card Expense</t>
  </si>
  <si>
    <t>Allow. For Doubtful Accts</t>
  </si>
  <si>
    <t>Accts Receiv. Cred. Card</t>
  </si>
  <si>
    <t>N/A</t>
  </si>
  <si>
    <t>Uncollectible Accounts</t>
  </si>
  <si>
    <t>Allowance For Doubtful Accounts</t>
  </si>
  <si>
    <t>Cash Short And Over</t>
  </si>
  <si>
    <t>Pacilio Security Systems Sales and Service General Journal for 2018</t>
  </si>
  <si>
    <t>Pacilio Security Systems Sales and Service T-Accounts for 2018</t>
  </si>
  <si>
    <t>For the Year Ended December 31, 2018</t>
  </si>
  <si>
    <t>Evan Lyons</t>
  </si>
  <si>
    <t>Van</t>
  </si>
  <si>
    <t>Equipment</t>
  </si>
  <si>
    <t>Cost Of Goods Sold</t>
  </si>
  <si>
    <t>Inventory</t>
  </si>
  <si>
    <t>Accounts Recievable CC Company</t>
  </si>
  <si>
    <t>Miscellaneous Expense</t>
  </si>
  <si>
    <t xml:space="preserve">Dividends </t>
  </si>
  <si>
    <t>8a.</t>
  </si>
  <si>
    <t>Uncollectible Accounts Expense</t>
  </si>
  <si>
    <t>Depreciation Expense</t>
  </si>
  <si>
    <t>Accumulated Depreciation - Equipment</t>
  </si>
  <si>
    <t>Accumulated Depreciation - Van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</si>
</sst>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12" xfId="0" applyFont="1" applyBorder="1" applyAlignment="1">
      <alignment horizontal="left" indent="1"/>
    </xf>
    <xf numFmtId="0" fontId="2" fillId="0" borderId="1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Border="1"/>
    <xf numFmtId="0" fontId="2" fillId="0" borderId="4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41" fontId="0" fillId="0" borderId="10" xfId="0" applyNumberFormat="1" applyBorder="1"/>
    <xf numFmtId="41" fontId="0" fillId="0" borderId="11" xfId="0" applyNumberFormat="1" applyBorder="1"/>
    <xf numFmtId="41" fontId="0" fillId="0" borderId="13" xfId="0" applyNumberFormat="1" applyBorder="1"/>
    <xf numFmtId="41" fontId="0" fillId="0" borderId="14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0" xfId="0" applyNumberFormat="1" applyBorder="1"/>
    <xf numFmtId="0" fontId="6" fillId="0" borderId="13" xfId="0" applyFont="1" applyBorder="1"/>
    <xf numFmtId="0" fontId="6" fillId="0" borderId="13" xfId="0" applyFont="1" applyBorder="1" applyAlignment="1">
      <alignment horizontal="left" indent="1"/>
    </xf>
    <xf numFmtId="41" fontId="0" fillId="0" borderId="0" xfId="0" applyNumberFormat="1"/>
    <xf numFmtId="41" fontId="0" fillId="0" borderId="21" xfId="0" applyNumberFormat="1" applyBorder="1"/>
    <xf numFmtId="41" fontId="0" fillId="0" borderId="20" xfId="0" applyNumberFormat="1" applyBorder="1"/>
    <xf numFmtId="41" fontId="0" fillId="0" borderId="3" xfId="0" applyNumberFormat="1" applyBorder="1"/>
    <xf numFmtId="41" fontId="0" fillId="0" borderId="1" xfId="0" applyNumberFormat="1" applyBorder="1"/>
    <xf numFmtId="41" fontId="0" fillId="0" borderId="6" xfId="0" applyNumberFormat="1" applyBorder="1"/>
    <xf numFmtId="0" fontId="0" fillId="0" borderId="26" xfId="0" applyBorder="1"/>
    <xf numFmtId="41" fontId="0" fillId="0" borderId="25" xfId="0" applyNumberFormat="1" applyBorder="1"/>
    <xf numFmtId="0" fontId="0" fillId="0" borderId="27" xfId="0" applyBorder="1"/>
    <xf numFmtId="41" fontId="0" fillId="0" borderId="7" xfId="0" applyNumberFormat="1" applyBorder="1"/>
    <xf numFmtId="41" fontId="0" fillId="0" borderId="24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0" fillId="0" borderId="0" xfId="0" applyNumberFormat="1"/>
    <xf numFmtId="0" fontId="0" fillId="0" borderId="24" xfId="0" applyBorder="1"/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41" fontId="6" fillId="0" borderId="0" xfId="0" applyNumberFormat="1" applyFont="1"/>
    <xf numFmtId="0" fontId="0" fillId="0" borderId="29" xfId="0" applyBorder="1"/>
    <xf numFmtId="0" fontId="0" fillId="0" borderId="28" xfId="0" applyBorder="1"/>
    <xf numFmtId="0" fontId="0" fillId="0" borderId="30" xfId="0" applyBorder="1"/>
    <xf numFmtId="41" fontId="0" fillId="0" borderId="22" xfId="0" applyNumberFormat="1" applyBorder="1"/>
    <xf numFmtId="0" fontId="0" fillId="0" borderId="31" xfId="0" applyBorder="1"/>
    <xf numFmtId="0" fontId="0" fillId="0" borderId="32" xfId="0" applyBorder="1"/>
    <xf numFmtId="41" fontId="0" fillId="0" borderId="29" xfId="0" applyNumberFormat="1" applyBorder="1"/>
    <xf numFmtId="0" fontId="0" fillId="0" borderId="33" xfId="0" applyBorder="1"/>
    <xf numFmtId="0" fontId="6" fillId="0" borderId="24" xfId="0" applyFont="1" applyBorder="1"/>
    <xf numFmtId="41" fontId="0" fillId="0" borderId="32" xfId="0" applyNumberFormat="1" applyBorder="1"/>
    <xf numFmtId="41" fontId="0" fillId="0" borderId="35" xfId="0" applyNumberFormat="1" applyBorder="1"/>
    <xf numFmtId="0" fontId="0" fillId="0" borderId="34" xfId="0" applyBorder="1"/>
    <xf numFmtId="0" fontId="0" fillId="0" borderId="35" xfId="0" applyBorder="1"/>
    <xf numFmtId="41" fontId="0" fillId="0" borderId="34" xfId="0" applyNumberFormat="1" applyBorder="1"/>
    <xf numFmtId="41" fontId="0" fillId="0" borderId="36" xfId="0" applyNumberFormat="1" applyBorder="1"/>
    <xf numFmtId="41" fontId="0" fillId="0" borderId="33" xfId="0" applyNumberFormat="1" applyBorder="1"/>
    <xf numFmtId="41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1" fontId="0" fillId="0" borderId="23" xfId="0" applyNumberFormat="1" applyBorder="1"/>
    <xf numFmtId="0" fontId="6" fillId="0" borderId="33" xfId="0" applyFont="1" applyBorder="1" applyAlignment="1"/>
    <xf numFmtId="0" fontId="0" fillId="0" borderId="24" xfId="0" applyBorder="1" applyAlignment="1"/>
    <xf numFmtId="0" fontId="6" fillId="0" borderId="24" xfId="0" applyFont="1" applyBorder="1" applyAlignment="1"/>
    <xf numFmtId="41" fontId="0" fillId="0" borderId="4" xfId="0" applyNumberFormat="1" applyBorder="1"/>
    <xf numFmtId="0" fontId="0" fillId="0" borderId="36" xfId="0" applyBorder="1"/>
    <xf numFmtId="41" fontId="0" fillId="0" borderId="38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1" xfId="0" applyBorder="1"/>
    <xf numFmtId="3" fontId="0" fillId="0" borderId="13" xfId="0" applyNumberFormat="1" applyBorder="1"/>
    <xf numFmtId="3" fontId="0" fillId="0" borderId="14" xfId="0" applyNumberFormat="1" applyBorder="1"/>
    <xf numFmtId="0" fontId="6" fillId="0" borderId="0" xfId="0" applyFont="1"/>
    <xf numFmtId="0" fontId="6" fillId="0" borderId="13" xfId="0" applyFont="1" applyFill="1" applyBorder="1"/>
    <xf numFmtId="0" fontId="6" fillId="0" borderId="13" xfId="0" applyFont="1" applyFill="1" applyBorder="1" applyAlignment="1">
      <alignment horizontal="left" indent="1"/>
    </xf>
    <xf numFmtId="3" fontId="0" fillId="0" borderId="0" xfId="0" applyNumberFormat="1"/>
    <xf numFmtId="3" fontId="0" fillId="0" borderId="15" xfId="0" applyNumberFormat="1" applyBorder="1"/>
    <xf numFmtId="41" fontId="0" fillId="0" borderId="15" xfId="0" applyNumberFormat="1" applyBorder="1"/>
    <xf numFmtId="0" fontId="6" fillId="0" borderId="39" xfId="0" applyFont="1" applyFill="1" applyBorder="1" applyAlignment="1">
      <alignment horizontal="left" indent="1"/>
    </xf>
    <xf numFmtId="3" fontId="0" fillId="0" borderId="40" xfId="0" applyNumberFormat="1" applyBorder="1"/>
    <xf numFmtId="0" fontId="0" fillId="0" borderId="39" xfId="0" applyBorder="1"/>
    <xf numFmtId="41" fontId="0" fillId="0" borderId="5" xfId="0" applyNumberFormat="1" applyBorder="1"/>
    <xf numFmtId="3" fontId="0" fillId="0" borderId="20" xfId="0" applyNumberFormat="1" applyBorder="1"/>
    <xf numFmtId="3" fontId="0" fillId="0" borderId="1" xfId="0" applyNumberFormat="1" applyBorder="1"/>
    <xf numFmtId="3" fontId="6" fillId="0" borderId="7" xfId="0" applyNumberFormat="1" applyFont="1" applyBorder="1"/>
    <xf numFmtId="3" fontId="6" fillId="0" borderId="0" xfId="0" applyNumberFormat="1" applyFont="1"/>
    <xf numFmtId="3" fontId="0" fillId="0" borderId="3" xfId="0" applyNumberFormat="1" applyBorder="1"/>
    <xf numFmtId="3" fontId="0" fillId="0" borderId="6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0" fillId="0" borderId="0" xfId="0" applyNumberFormat="1" applyBorder="1"/>
    <xf numFmtId="41" fontId="6" fillId="0" borderId="5" xfId="0" applyNumberFormat="1" applyFont="1" applyBorder="1"/>
    <xf numFmtId="0" fontId="6" fillId="0" borderId="2" xfId="0" applyFont="1" applyBorder="1"/>
    <xf numFmtId="0" fontId="6" fillId="0" borderId="8" xfId="0" applyFont="1" applyBorder="1"/>
    <xf numFmtId="0" fontId="2" fillId="0" borderId="24" xfId="0" applyFont="1" applyBorder="1" applyAlignment="1"/>
    <xf numFmtId="3" fontId="0" fillId="0" borderId="5" xfId="0" applyNumberFormat="1" applyBorder="1"/>
    <xf numFmtId="3" fontId="0" fillId="0" borderId="4" xfId="0" applyNumberFormat="1" applyBorder="1"/>
    <xf numFmtId="3" fontId="0" fillId="0" borderId="2" xfId="0" applyNumberFormat="1" applyBorder="1"/>
    <xf numFmtId="0" fontId="0" fillId="0" borderId="42" xfId="0" applyBorder="1"/>
    <xf numFmtId="0" fontId="0" fillId="0" borderId="41" xfId="0" applyBorder="1"/>
    <xf numFmtId="3" fontId="0" fillId="0" borderId="8" xfId="0" applyNumberFormat="1" applyBorder="1"/>
    <xf numFmtId="0" fontId="0" fillId="0" borderId="43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2" fillId="0" borderId="12" xfId="1" applyNumberFormat="1" applyFont="1" applyBorder="1"/>
    <xf numFmtId="165" fontId="0" fillId="0" borderId="19" xfId="1" applyNumberFormat="1" applyFont="1" applyBorder="1"/>
    <xf numFmtId="165" fontId="2" fillId="0" borderId="12" xfId="1" applyNumberFormat="1" applyFont="1" applyBorder="1" applyAlignment="1">
      <alignment horizontal="left" indent="1"/>
    </xf>
    <xf numFmtId="165" fontId="0" fillId="0" borderId="22" xfId="1" applyNumberFormat="1" applyFont="1" applyBorder="1"/>
    <xf numFmtId="165" fontId="0" fillId="0" borderId="23" xfId="1" applyNumberFormat="1" applyFont="1" applyBorder="1"/>
    <xf numFmtId="43" fontId="0" fillId="0" borderId="0" xfId="0" applyNumberFormat="1"/>
    <xf numFmtId="165" fontId="0" fillId="0" borderId="0" xfId="0" applyNumberFormat="1"/>
    <xf numFmtId="165" fontId="2" fillId="0" borderId="12" xfId="1" applyNumberFormat="1" applyFont="1" applyFill="1" applyBorder="1"/>
    <xf numFmtId="3" fontId="0" fillId="0" borderId="18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0" fillId="0" borderId="7" xfId="0" applyNumberFormat="1" applyBorder="1"/>
    <xf numFmtId="0" fontId="0" fillId="0" borderId="13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44" xfId="0" applyBorder="1"/>
    <xf numFmtId="0" fontId="0" fillId="0" borderId="40" xfId="0" applyBorder="1"/>
    <xf numFmtId="3" fontId="0" fillId="0" borderId="39" xfId="0" applyNumberFormat="1" applyBorder="1"/>
    <xf numFmtId="0" fontId="2" fillId="0" borderId="0" xfId="0" applyFont="1"/>
    <xf numFmtId="3" fontId="6" fillId="0" borderId="2" xfId="0" applyNumberFormat="1" applyFont="1" applyBorder="1"/>
    <xf numFmtId="3" fontId="6" fillId="0" borderId="1" xfId="0" applyNumberFormat="1" applyFont="1" applyBorder="1"/>
    <xf numFmtId="41" fontId="0" fillId="0" borderId="8" xfId="0" applyNumberFormat="1" applyBorder="1"/>
    <xf numFmtId="0" fontId="6" fillId="0" borderId="7" xfId="0" applyFont="1" applyBorder="1"/>
    <xf numFmtId="0" fontId="0" fillId="0" borderId="45" xfId="0" applyBorder="1"/>
    <xf numFmtId="3" fontId="0" fillId="0" borderId="46" xfId="0" applyNumberFormat="1" applyBorder="1"/>
    <xf numFmtId="165" fontId="0" fillId="0" borderId="8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left" indent="1"/>
    </xf>
    <xf numFmtId="165" fontId="2" fillId="0" borderId="0" xfId="1" applyNumberFormat="1" applyFont="1" applyBorder="1" applyAlignment="1"/>
    <xf numFmtId="0" fontId="2" fillId="0" borderId="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41" fontId="0" fillId="0" borderId="2" xfId="0" applyNumberFormat="1" applyBorder="1"/>
    <xf numFmtId="41" fontId="0" fillId="0" borderId="45" xfId="0" applyNumberFormat="1" applyBorder="1"/>
    <xf numFmtId="41" fontId="0" fillId="0" borderId="48" xfId="0" applyNumberFormat="1" applyBorder="1"/>
    <xf numFmtId="0" fontId="0" fillId="0" borderId="47" xfId="0" applyBorder="1"/>
    <xf numFmtId="3" fontId="0" fillId="0" borderId="45" xfId="0" applyNumberFormat="1" applyBorder="1"/>
    <xf numFmtId="0" fontId="2" fillId="0" borderId="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41" fontId="0" fillId="0" borderId="16" xfId="0" applyNumberFormat="1" applyBorder="1"/>
    <xf numFmtId="0" fontId="6" fillId="0" borderId="39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41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/>
    <xf numFmtId="3" fontId="6" fillId="0" borderId="3" xfId="0" applyNumberFormat="1" applyFont="1" applyBorder="1"/>
    <xf numFmtId="3" fontId="6" fillId="0" borderId="5" xfId="0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/>
    <xf numFmtId="41" fontId="0" fillId="0" borderId="40" xfId="0" applyNumberFormat="1" applyBorder="1"/>
    <xf numFmtId="41" fontId="0" fillId="0" borderId="39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165" fontId="0" fillId="0" borderId="2" xfId="1" applyNumberFormat="1" applyFont="1" applyBorder="1"/>
    <xf numFmtId="41" fontId="0" fillId="0" borderId="46" xfId="0" applyNumberFormat="1" applyBorder="1"/>
    <xf numFmtId="0" fontId="6" fillId="0" borderId="13" xfId="0" applyFont="1" applyBorder="1" applyAlignment="1">
      <alignment horizontal="left" indent="2"/>
    </xf>
    <xf numFmtId="0" fontId="6" fillId="0" borderId="15" xfId="0" applyFont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0" fillId="0" borderId="50" xfId="0" applyNumberFormat="1" applyBorder="1"/>
    <xf numFmtId="165" fontId="0" fillId="0" borderId="51" xfId="1" applyNumberFormat="1" applyFont="1" applyBorder="1"/>
    <xf numFmtId="41" fontId="0" fillId="0" borderId="44" xfId="0" applyNumberFormat="1" applyBorder="1"/>
    <xf numFmtId="0" fontId="4" fillId="0" borderId="8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6" fillId="0" borderId="14" xfId="0" applyFont="1" applyBorder="1"/>
    <xf numFmtId="0" fontId="0" fillId="0" borderId="14" xfId="0" applyBorder="1" applyAlignment="1">
      <alignment horizontal="left"/>
    </xf>
    <xf numFmtId="0" fontId="6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left" indent="1"/>
    </xf>
    <xf numFmtId="0" fontId="0" fillId="0" borderId="46" xfId="0" applyBorder="1"/>
    <xf numFmtId="0" fontId="0" fillId="0" borderId="52" xfId="0" applyBorder="1"/>
    <xf numFmtId="165" fontId="0" fillId="0" borderId="46" xfId="1" applyNumberFormat="1" applyFont="1" applyBorder="1"/>
    <xf numFmtId="165" fontId="0" fillId="0" borderId="46" xfId="1" applyNumberFormat="1" applyFont="1" applyFill="1" applyBorder="1" applyAlignment="1">
      <alignment horizontal="left"/>
    </xf>
    <xf numFmtId="165" fontId="0" fillId="0" borderId="52" xfId="1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5" sqref="D5"/>
    </sheetView>
  </sheetViews>
  <sheetFormatPr defaultRowHeight="12.75"/>
  <sheetData>
    <row r="1" spans="1:4" ht="18">
      <c r="A1" s="41" t="s">
        <v>33</v>
      </c>
    </row>
    <row r="2" spans="1:4" ht="18">
      <c r="A2" s="41"/>
    </row>
    <row r="3" spans="1:4" ht="18">
      <c r="A3" s="41" t="s">
        <v>42</v>
      </c>
      <c r="C3" s="69">
        <v>0.46875</v>
      </c>
    </row>
    <row r="4" spans="1:4" ht="18">
      <c r="A4" s="41"/>
    </row>
    <row r="5" spans="1:4" ht="18">
      <c r="A5" s="41" t="s">
        <v>34</v>
      </c>
      <c r="D5" t="s">
        <v>142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17" sqref="C17"/>
    </sheetView>
  </sheetViews>
  <sheetFormatPr defaultRowHeight="12.75"/>
  <cols>
    <col min="1" max="1" width="25.5703125" customWidth="1"/>
    <col min="2" max="2" width="14.42578125" customWidth="1"/>
    <col min="3" max="3" width="13.140625" customWidth="1"/>
  </cols>
  <sheetData>
    <row r="1" spans="1:3" ht="16.5" thickBot="1">
      <c r="A1" s="43"/>
      <c r="B1" s="42"/>
      <c r="C1" s="44"/>
    </row>
    <row r="2" spans="1:3" ht="15.75">
      <c r="A2" s="229" t="s">
        <v>13</v>
      </c>
      <c r="B2" s="230"/>
      <c r="C2" s="231"/>
    </row>
    <row r="3" spans="1:3" ht="15.75">
      <c r="A3" s="235" t="s">
        <v>14</v>
      </c>
      <c r="B3" s="233"/>
      <c r="C3" s="236"/>
    </row>
    <row r="4" spans="1:3" ht="15.75">
      <c r="A4" s="237">
        <v>40908</v>
      </c>
      <c r="B4" s="238"/>
      <c r="C4" s="239"/>
    </row>
    <row r="5" spans="1:3">
      <c r="A5" s="12"/>
      <c r="B5" s="13"/>
      <c r="C5" s="14"/>
    </row>
    <row r="6" spans="1:3">
      <c r="A6" s="29" t="s">
        <v>4</v>
      </c>
      <c r="B6" s="48">
        <f>'General Ledger 2012'!A12</f>
        <v>8900</v>
      </c>
      <c r="C6" s="14"/>
    </row>
    <row r="7" spans="1:3">
      <c r="A7" s="29" t="s">
        <v>48</v>
      </c>
      <c r="B7" s="48">
        <f>'General Ledger 2012'!A22</f>
        <v>1500</v>
      </c>
      <c r="C7" s="14"/>
    </row>
    <row r="8" spans="1:3">
      <c r="A8" s="29" t="s">
        <v>58</v>
      </c>
      <c r="B8" s="48">
        <f>'General Ledger 2012'!A30</f>
        <v>65</v>
      </c>
      <c r="C8" s="14"/>
    </row>
    <row r="9" spans="1:3">
      <c r="A9" s="29" t="s">
        <v>51</v>
      </c>
      <c r="B9" s="48">
        <f>'General Ledger 2012'!A26</f>
        <v>800</v>
      </c>
      <c r="C9" s="14"/>
    </row>
    <row r="10" spans="1:3">
      <c r="A10" s="29" t="s">
        <v>39</v>
      </c>
      <c r="B10" s="48">
        <f>'General Ledger 2012'!A16</f>
        <v>4000</v>
      </c>
      <c r="C10" s="14"/>
    </row>
    <row r="11" spans="1:3">
      <c r="A11" s="29" t="s">
        <v>53</v>
      </c>
      <c r="B11" s="48"/>
      <c r="C11" s="49">
        <f>'General Ledger 2012'!E11</f>
        <v>1050</v>
      </c>
    </row>
    <row r="12" spans="1:3">
      <c r="A12" s="29" t="s">
        <v>38</v>
      </c>
      <c r="B12" s="48"/>
      <c r="C12" s="49">
        <f>'General Ledger 2012'!E7</f>
        <v>2000</v>
      </c>
    </row>
    <row r="13" spans="1:3">
      <c r="A13" s="29" t="s">
        <v>64</v>
      </c>
      <c r="B13" s="48"/>
      <c r="C13" s="49">
        <f>'General Ledger 2012'!E17</f>
        <v>1200</v>
      </c>
    </row>
    <row r="14" spans="1:3">
      <c r="A14" s="29" t="s">
        <v>54</v>
      </c>
      <c r="B14" s="48"/>
      <c r="C14" s="49">
        <f>'General Ledger 2012'!E14</f>
        <v>200</v>
      </c>
    </row>
    <row r="15" spans="1:3">
      <c r="A15" s="29" t="s">
        <v>10</v>
      </c>
      <c r="B15" s="48"/>
      <c r="C15" s="49">
        <f>'General Ledger 2012'!H8</f>
        <v>8000</v>
      </c>
    </row>
    <row r="16" spans="1:3">
      <c r="A16" s="29" t="s">
        <v>31</v>
      </c>
      <c r="B16" s="48"/>
      <c r="C16" s="49">
        <f>'General Ledger 2012'!H12</f>
        <v>1500</v>
      </c>
    </row>
    <row r="17" spans="1:3">
      <c r="A17" s="29" t="s">
        <v>11</v>
      </c>
      <c r="B17" s="48">
        <f>'General Ledger 2012'!G31</f>
        <v>1000</v>
      </c>
      <c r="C17" s="14"/>
    </row>
    <row r="18" spans="1:3">
      <c r="A18" s="29" t="s">
        <v>40</v>
      </c>
      <c r="B18" s="48"/>
      <c r="C18" s="49">
        <f>'General Ledger 2012'!H19</f>
        <v>21400</v>
      </c>
    </row>
    <row r="19" spans="1:3">
      <c r="A19" s="29" t="s">
        <v>12</v>
      </c>
      <c r="B19" s="48">
        <f>'General Ledger 2012'!G28</f>
        <v>9200</v>
      </c>
      <c r="C19" s="14"/>
    </row>
    <row r="20" spans="1:3">
      <c r="A20" s="29" t="s">
        <v>60</v>
      </c>
      <c r="B20" s="48">
        <f>'General Ledger 2012'!G41</f>
        <v>1600</v>
      </c>
      <c r="C20" s="14"/>
    </row>
    <row r="21" spans="1:3">
      <c r="A21" s="29" t="s">
        <v>57</v>
      </c>
      <c r="B21" s="48">
        <f>'General Ledger 2012'!G38</f>
        <v>585</v>
      </c>
      <c r="C21" s="14"/>
    </row>
    <row r="22" spans="1:3">
      <c r="A22" s="29" t="s">
        <v>66</v>
      </c>
      <c r="B22" s="48">
        <f>'General Ledger 2012'!G35</f>
        <v>1500</v>
      </c>
      <c r="C22" s="14"/>
    </row>
    <row r="23" spans="1:3" ht="13.5" thickBot="1">
      <c r="A23" s="29" t="s">
        <v>17</v>
      </c>
      <c r="B23" s="50">
        <f>'General Ledger 2012'!G23</f>
        <v>6200</v>
      </c>
      <c r="C23" s="19"/>
    </row>
    <row r="24" spans="1:3" ht="13.5" thickBot="1">
      <c r="A24" s="28" t="s">
        <v>15</v>
      </c>
      <c r="B24" s="26">
        <f>SUM(B6:B23)</f>
        <v>35350</v>
      </c>
      <c r="C24" s="27">
        <f>SUM(C6:C23)</f>
        <v>35350</v>
      </c>
    </row>
    <row r="25" spans="1:3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9" sqref="C19"/>
    </sheetView>
  </sheetViews>
  <sheetFormatPr defaultRowHeight="12.75"/>
  <cols>
    <col min="1" max="1" width="1.7109375" customWidth="1"/>
    <col min="2" max="2" width="27.5703125" customWidth="1"/>
    <col min="5" max="5" width="1.7109375" customWidth="1"/>
  </cols>
  <sheetData>
    <row r="1" spans="1:5" ht="16.5" thickBot="1">
      <c r="A1" s="43"/>
      <c r="B1" s="42"/>
      <c r="C1" s="42"/>
      <c r="D1" s="42"/>
      <c r="E1" s="44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76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40</v>
      </c>
      <c r="C6" s="2"/>
      <c r="D6" s="52">
        <f>'Adjusted Trial Bal 2012'!C18</f>
        <v>21400</v>
      </c>
      <c r="E6" s="3"/>
    </row>
    <row r="7" spans="1:5">
      <c r="A7" s="1"/>
      <c r="B7" s="30"/>
      <c r="C7" s="2"/>
      <c r="D7" s="2"/>
      <c r="E7" s="3"/>
    </row>
    <row r="8" spans="1:5">
      <c r="A8" s="1"/>
      <c r="B8" s="30" t="s">
        <v>17</v>
      </c>
      <c r="C8" s="52">
        <f>'Adjusted Trial Bal 2012'!B23</f>
        <v>6200</v>
      </c>
      <c r="D8" s="2"/>
      <c r="E8" s="3"/>
    </row>
    <row r="9" spans="1:5">
      <c r="A9" s="1"/>
      <c r="B9" s="30" t="s">
        <v>66</v>
      </c>
      <c r="C9" s="52">
        <f>'Adjusted Trial Bal 2012'!B22</f>
        <v>1500</v>
      </c>
      <c r="D9" s="2"/>
      <c r="E9" s="3"/>
    </row>
    <row r="10" spans="1:5">
      <c r="A10" s="1"/>
      <c r="B10" s="30" t="s">
        <v>60</v>
      </c>
      <c r="C10" s="52">
        <f>'Adjusted Trial Bal 2012'!B20</f>
        <v>1600</v>
      </c>
      <c r="D10" s="2"/>
      <c r="E10" s="3"/>
    </row>
    <row r="11" spans="1:5">
      <c r="A11" s="1"/>
      <c r="B11" s="30" t="s">
        <v>57</v>
      </c>
      <c r="C11" s="52">
        <f>'Adjusted Trial Bal 2012'!B21</f>
        <v>585</v>
      </c>
      <c r="D11" s="2"/>
      <c r="E11" s="3"/>
    </row>
    <row r="12" spans="1:5">
      <c r="A12" s="1"/>
      <c r="B12" s="32" t="s">
        <v>12</v>
      </c>
      <c r="C12" s="52">
        <f>'Adjusted Trial Bal 2012'!B19</f>
        <v>9200</v>
      </c>
      <c r="D12" s="2"/>
      <c r="E12" s="3"/>
    </row>
    <row r="13" spans="1:5" ht="13.5" thickBot="1">
      <c r="A13" s="1"/>
      <c r="B13" s="32" t="s">
        <v>18</v>
      </c>
      <c r="C13" s="2"/>
      <c r="D13" s="64">
        <f>SUM(C8:C12)</f>
        <v>19085</v>
      </c>
      <c r="E13" s="3"/>
    </row>
    <row r="14" spans="1:5">
      <c r="A14" s="1"/>
      <c r="B14" s="2"/>
      <c r="C14" s="2"/>
      <c r="D14" s="2"/>
      <c r="E14" s="3"/>
    </row>
    <row r="15" spans="1:5" ht="13.5" thickBot="1">
      <c r="A15" s="1"/>
      <c r="B15" s="33" t="s">
        <v>19</v>
      </c>
      <c r="C15" s="2"/>
      <c r="D15" s="65">
        <f xml:space="preserve"> D6-D13</f>
        <v>2315</v>
      </c>
      <c r="E15" s="3"/>
    </row>
    <row r="16" spans="1:5" ht="14.25" thickTop="1" thickBot="1">
      <c r="A16" s="7"/>
      <c r="B16" s="8"/>
      <c r="C16" s="8"/>
      <c r="D16" s="8"/>
      <c r="E1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7"/>
    </sheetView>
  </sheetViews>
  <sheetFormatPr defaultRowHeight="12.75"/>
  <cols>
    <col min="2" max="2" width="27.5703125" customWidth="1"/>
  </cols>
  <sheetData>
    <row r="1" spans="1:5" ht="16.5" thickBot="1">
      <c r="A1" s="42"/>
      <c r="B1" s="42"/>
      <c r="C1" s="42"/>
      <c r="D1" s="42"/>
      <c r="E1" s="42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37" t="s">
        <v>37</v>
      </c>
      <c r="B4" s="238"/>
      <c r="C4" s="238"/>
      <c r="D4" s="238"/>
      <c r="E4" s="239"/>
    </row>
    <row r="5" spans="1:5">
      <c r="A5" s="4"/>
      <c r="B5" s="5"/>
      <c r="C5" s="5"/>
      <c r="D5" s="5"/>
      <c r="E5" s="6"/>
    </row>
    <row r="6" spans="1:5" ht="15">
      <c r="A6" s="34"/>
      <c r="B6" s="35" t="s">
        <v>21</v>
      </c>
      <c r="C6" s="52">
        <f>'General Ledger 2012'!H6</f>
        <v>6000</v>
      </c>
      <c r="D6" s="2"/>
      <c r="E6" s="3"/>
    </row>
    <row r="7" spans="1:5" ht="13.5" thickBot="1">
      <c r="A7" s="1"/>
      <c r="B7" s="30" t="s">
        <v>22</v>
      </c>
      <c r="C7" s="64">
        <f>'General Ledger 2012'!H7</f>
        <v>2000</v>
      </c>
      <c r="D7" s="2"/>
      <c r="E7" s="3"/>
    </row>
    <row r="8" spans="1:5">
      <c r="A8" s="1"/>
      <c r="B8" s="30" t="s">
        <v>23</v>
      </c>
      <c r="C8" s="52">
        <f>SUM(C6:C7)</f>
        <v>8000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'General Ledger 2012'!H12</f>
        <v>1500</v>
      </c>
      <c r="D10" s="2"/>
      <c r="E10" s="3"/>
    </row>
    <row r="11" spans="1:5">
      <c r="A11" s="1"/>
      <c r="B11" s="30" t="s">
        <v>25</v>
      </c>
      <c r="C11" s="52">
        <f>'Income Statement 2012'!D15</f>
        <v>2315</v>
      </c>
      <c r="D11" s="2"/>
      <c r="E11" s="3"/>
    </row>
    <row r="12" spans="1:5" ht="13.5" thickBot="1">
      <c r="A12" s="1"/>
      <c r="B12" s="30" t="s">
        <v>26</v>
      </c>
      <c r="C12" s="64">
        <f>'Adjusted Trial Bal 2012'!B17</f>
        <v>1000</v>
      </c>
      <c r="D12" s="2"/>
      <c r="E12" s="3"/>
    </row>
    <row r="13" spans="1:5" ht="13.5" thickBot="1">
      <c r="A13" s="1"/>
      <c r="B13" s="30" t="s">
        <v>27</v>
      </c>
      <c r="C13" s="2"/>
      <c r="D13" s="64">
        <f>SUM(C10:C11)-C12</f>
        <v>2815</v>
      </c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2"/>
      <c r="D15" s="65">
        <f>C8+D13</f>
        <v>10815</v>
      </c>
      <c r="E15" s="3"/>
    </row>
    <row r="16" spans="1:5" ht="13.5" thickTop="1"/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H25" sqref="H25"/>
    </sheetView>
  </sheetViews>
  <sheetFormatPr defaultRowHeight="12.75"/>
  <cols>
    <col min="1" max="1" width="1.28515625" customWidth="1"/>
    <col min="2" max="2" width="38" customWidth="1"/>
    <col min="4" max="4" width="10" customWidth="1"/>
    <col min="5" max="5" width="1.42578125" customWidth="1"/>
  </cols>
  <sheetData>
    <row r="1" spans="1:5" ht="16.5" thickBot="1">
      <c r="A1" s="43"/>
      <c r="B1" s="42"/>
      <c r="C1" s="42"/>
      <c r="D1" s="42"/>
      <c r="E1" s="44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45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31" t="s">
        <v>4</v>
      </c>
      <c r="C6" s="52">
        <f>'Adjusted Trial Bal 2012'!B6</f>
        <v>8900</v>
      </c>
      <c r="D6" s="2"/>
      <c r="E6" s="3"/>
    </row>
    <row r="7" spans="1:5">
      <c r="A7" s="1"/>
      <c r="B7" s="31" t="s">
        <v>39</v>
      </c>
      <c r="C7" s="52">
        <f>'Adjusted Trial Bal 2012'!B10</f>
        <v>4000</v>
      </c>
      <c r="D7" s="2"/>
      <c r="E7" s="3"/>
    </row>
    <row r="8" spans="1:5">
      <c r="A8" s="1"/>
      <c r="B8" s="31" t="s">
        <v>58</v>
      </c>
      <c r="C8" s="52">
        <f>'Adjusted Trial Bal 2012'!B8</f>
        <v>65</v>
      </c>
      <c r="D8" s="2"/>
      <c r="E8" s="3"/>
    </row>
    <row r="9" spans="1:5">
      <c r="A9" s="1"/>
      <c r="B9" s="31" t="s">
        <v>51</v>
      </c>
      <c r="C9" s="52">
        <f>'Adjusted Trial Bal 2012'!B9</f>
        <v>800</v>
      </c>
      <c r="D9" s="2"/>
      <c r="E9" s="3"/>
    </row>
    <row r="10" spans="1:5">
      <c r="A10" s="1"/>
      <c r="B10" s="31" t="s">
        <v>48</v>
      </c>
      <c r="C10" s="98">
        <f>'Adjusted Trial Bal 2012'!B7</f>
        <v>1500</v>
      </c>
      <c r="D10" s="2"/>
      <c r="E10" s="3"/>
    </row>
    <row r="11" spans="1:5" ht="13.5" thickBot="1">
      <c r="A11" s="1"/>
      <c r="B11" s="30" t="s">
        <v>30</v>
      </c>
      <c r="C11" s="2"/>
      <c r="D11" s="65">
        <f>SUM(C6:C10)</f>
        <v>15265</v>
      </c>
      <c r="E11" s="3"/>
    </row>
    <row r="12" spans="1:5" ht="13.5" thickTop="1">
      <c r="A12" s="1"/>
      <c r="B12" s="30"/>
      <c r="C12" s="2"/>
      <c r="D12" s="2"/>
      <c r="E12" s="3"/>
    </row>
    <row r="13" spans="1:5">
      <c r="A13" s="1"/>
      <c r="B13" s="30" t="s">
        <v>8</v>
      </c>
      <c r="C13" s="2"/>
      <c r="D13" s="2"/>
      <c r="E13" s="3"/>
    </row>
    <row r="14" spans="1:5">
      <c r="A14" s="1"/>
      <c r="B14" s="31" t="s">
        <v>38</v>
      </c>
      <c r="C14" s="52">
        <f>'Adjusted Trial Bal 2012'!C12</f>
        <v>2000</v>
      </c>
      <c r="D14" s="52"/>
      <c r="E14" s="3"/>
    </row>
    <row r="15" spans="1:5">
      <c r="A15" s="1"/>
      <c r="B15" s="31" t="s">
        <v>68</v>
      </c>
      <c r="C15" s="52">
        <f>'Adjusted Trial Bal 2012'!C11</f>
        <v>1050</v>
      </c>
      <c r="D15" s="2"/>
      <c r="E15" s="3"/>
    </row>
    <row r="16" spans="1:5">
      <c r="A16" s="1"/>
      <c r="B16" s="31" t="s">
        <v>64</v>
      </c>
      <c r="C16" s="52">
        <f>'Adjusted Trial Bal 2012'!C13</f>
        <v>1200</v>
      </c>
      <c r="D16" s="2"/>
      <c r="E16" s="3"/>
    </row>
    <row r="17" spans="1:6">
      <c r="A17" s="1"/>
      <c r="B17" s="31" t="s">
        <v>54</v>
      </c>
      <c r="C17" s="98">
        <f>'Adjusted Trial Bal 2012'!C14</f>
        <v>200</v>
      </c>
      <c r="D17" s="2"/>
      <c r="E17" s="3"/>
    </row>
    <row r="18" spans="1:6" ht="13.5" thickBot="1">
      <c r="A18" s="1"/>
      <c r="B18" s="32" t="s">
        <v>69</v>
      </c>
      <c r="C18" s="52"/>
      <c r="D18" s="64">
        <f>SUM(C14:C17)</f>
        <v>4450</v>
      </c>
      <c r="E18" s="3"/>
    </row>
    <row r="19" spans="1:6">
      <c r="A19" s="1"/>
      <c r="B19" s="30"/>
      <c r="C19" s="2"/>
      <c r="D19" s="2"/>
      <c r="E19" s="3"/>
    </row>
    <row r="20" spans="1:6">
      <c r="A20" s="1"/>
      <c r="B20" s="30" t="s">
        <v>9</v>
      </c>
      <c r="C20" s="52"/>
      <c r="D20" s="2"/>
      <c r="E20" s="3"/>
    </row>
    <row r="21" spans="1:6">
      <c r="A21" s="1"/>
      <c r="B21" s="31" t="s">
        <v>10</v>
      </c>
      <c r="C21" s="52">
        <f>'Adjusted Trial Bal 2012'!C15</f>
        <v>8000</v>
      </c>
      <c r="D21" s="2"/>
      <c r="E21" s="3"/>
    </row>
    <row r="22" spans="1:6">
      <c r="A22" s="1"/>
      <c r="B22" s="31" t="s">
        <v>31</v>
      </c>
      <c r="C22" s="98">
        <f>'Equity Statement 2012'!D13</f>
        <v>2815</v>
      </c>
      <c r="D22" s="2"/>
      <c r="E22" s="3"/>
    </row>
    <row r="23" spans="1:6" ht="13.5" thickBot="1">
      <c r="A23" s="1"/>
      <c r="B23" s="30" t="s">
        <v>28</v>
      </c>
      <c r="C23" s="2"/>
      <c r="D23" s="52">
        <f>SUM(C21:C22)</f>
        <v>10815</v>
      </c>
      <c r="E23" s="3"/>
    </row>
    <row r="24" spans="1:6">
      <c r="A24" s="1"/>
      <c r="B24" s="30"/>
      <c r="C24" s="2"/>
      <c r="D24" s="5"/>
      <c r="E24" s="3"/>
    </row>
    <row r="25" spans="1:6" ht="13.5" thickBot="1">
      <c r="A25" s="7"/>
      <c r="B25" s="30" t="s">
        <v>32</v>
      </c>
      <c r="C25" s="2"/>
      <c r="D25" s="52">
        <f>D18+D23</f>
        <v>15265</v>
      </c>
      <c r="E25" s="3"/>
    </row>
    <row r="26" spans="1:6" ht="13.5" thickBot="1">
      <c r="B26" s="8"/>
      <c r="C26" s="8"/>
      <c r="D26" s="24"/>
      <c r="E26" s="9"/>
      <c r="F26" s="1"/>
    </row>
    <row r="27" spans="1:6">
      <c r="E27" s="5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topLeftCell="A12" workbookViewId="0">
      <selection activeCell="B20" sqref="B20"/>
    </sheetView>
  </sheetViews>
  <sheetFormatPr defaultRowHeight="12.75"/>
  <cols>
    <col min="1" max="1" width="5.7109375" bestFit="1" customWidth="1"/>
    <col min="2" max="2" width="27.85546875" customWidth="1"/>
    <col min="3" max="3" width="18.7109375" customWidth="1"/>
    <col min="4" max="4" width="24.42578125" customWidth="1"/>
  </cols>
  <sheetData>
    <row r="1" spans="1:4" ht="16.5" thickBot="1">
      <c r="A1" s="67"/>
      <c r="B1" s="66"/>
      <c r="C1" s="66"/>
      <c r="D1" s="68"/>
    </row>
    <row r="2" spans="1:4" ht="15.75">
      <c r="A2" s="229" t="s">
        <v>70</v>
      </c>
      <c r="B2" s="230"/>
      <c r="C2" s="230"/>
      <c r="D2" s="231"/>
    </row>
    <row r="3" spans="1:4">
      <c r="A3" s="1"/>
      <c r="B3" s="2"/>
      <c r="C3" s="2"/>
      <c r="D3" s="3"/>
    </row>
    <row r="4" spans="1:4" ht="15.75" thickBot="1">
      <c r="A4" s="20" t="s">
        <v>0</v>
      </c>
      <c r="B4" s="21" t="s">
        <v>1</v>
      </c>
      <c r="C4" s="21" t="s">
        <v>2</v>
      </c>
      <c r="D4" s="22" t="s">
        <v>3</v>
      </c>
    </row>
    <row r="5" spans="1:4">
      <c r="A5" s="10">
        <v>1</v>
      </c>
      <c r="B5" s="11" t="s">
        <v>64</v>
      </c>
      <c r="C5" s="46">
        <f>'Bal Sheet 2012'!C16</f>
        <v>1200</v>
      </c>
      <c r="D5" s="102"/>
    </row>
    <row r="6" spans="1:4">
      <c r="A6" s="12"/>
      <c r="B6" s="45" t="s">
        <v>4</v>
      </c>
      <c r="C6" s="13"/>
      <c r="D6" s="49">
        <f>'Bal Sheet 2012'!C16</f>
        <v>1200</v>
      </c>
    </row>
    <row r="7" spans="1:4">
      <c r="A7" s="12">
        <v>2</v>
      </c>
      <c r="B7" s="13" t="s">
        <v>38</v>
      </c>
      <c r="C7" s="48">
        <f>'Bal Sheet 2012'!C14</f>
        <v>2000</v>
      </c>
      <c r="D7" s="14"/>
    </row>
    <row r="8" spans="1:4">
      <c r="A8" s="12"/>
      <c r="B8" s="45" t="s">
        <v>4</v>
      </c>
      <c r="C8" s="13"/>
      <c r="D8" s="49">
        <f>'Bal Sheet 2012'!C14</f>
        <v>2000</v>
      </c>
    </row>
    <row r="9" spans="1:4">
      <c r="A9" s="12">
        <v>3</v>
      </c>
      <c r="B9" s="13" t="s">
        <v>4</v>
      </c>
      <c r="C9" s="103">
        <v>11000</v>
      </c>
      <c r="D9" s="14"/>
    </row>
    <row r="10" spans="1:4">
      <c r="A10" s="12"/>
      <c r="B10" s="13" t="s">
        <v>48</v>
      </c>
      <c r="C10" s="103">
        <v>21000</v>
      </c>
      <c r="D10" s="14"/>
    </row>
    <row r="11" spans="1:4">
      <c r="A11" s="12"/>
      <c r="B11" s="45" t="s">
        <v>40</v>
      </c>
      <c r="C11" s="13"/>
      <c r="D11" s="104">
        <v>32000</v>
      </c>
    </row>
    <row r="12" spans="1:4">
      <c r="A12" s="12">
        <v>4</v>
      </c>
      <c r="B12" s="13" t="s">
        <v>51</v>
      </c>
      <c r="C12" s="103">
        <v>3000</v>
      </c>
      <c r="D12" s="14"/>
    </row>
    <row r="13" spans="1:4">
      <c r="A13" s="12"/>
      <c r="B13" s="54" t="s">
        <v>4</v>
      </c>
      <c r="C13" s="13"/>
      <c r="D13" s="104">
        <v>3000</v>
      </c>
    </row>
    <row r="14" spans="1:4">
      <c r="A14" s="12">
        <v>5</v>
      </c>
      <c r="B14" s="53" t="s">
        <v>52</v>
      </c>
      <c r="C14" s="13">
        <v>700</v>
      </c>
      <c r="D14" s="14"/>
    </row>
    <row r="15" spans="1:4">
      <c r="A15" s="12"/>
      <c r="B15" s="54" t="s">
        <v>53</v>
      </c>
      <c r="C15" s="13"/>
      <c r="D15" s="13">
        <v>700</v>
      </c>
    </row>
    <row r="16" spans="1:4">
      <c r="A16" s="12">
        <v>6</v>
      </c>
      <c r="B16" s="53" t="s">
        <v>12</v>
      </c>
      <c r="C16" s="103">
        <v>9000</v>
      </c>
      <c r="D16" s="14"/>
    </row>
    <row r="17" spans="1:4">
      <c r="A17" s="12"/>
      <c r="B17" s="54" t="s">
        <v>4</v>
      </c>
      <c r="C17" s="13"/>
      <c r="D17" s="103">
        <v>9000</v>
      </c>
    </row>
    <row r="18" spans="1:4">
      <c r="A18" s="12">
        <v>7</v>
      </c>
      <c r="B18" s="53" t="s">
        <v>72</v>
      </c>
      <c r="C18" s="103">
        <v>4200</v>
      </c>
      <c r="D18" s="14"/>
    </row>
    <row r="19" spans="1:4">
      <c r="A19" s="12"/>
      <c r="B19" s="54" t="s">
        <v>53</v>
      </c>
      <c r="C19" s="13"/>
      <c r="D19" s="103">
        <v>4200</v>
      </c>
    </row>
    <row r="20" spans="1:4">
      <c r="A20" s="12">
        <v>8</v>
      </c>
      <c r="B20" s="53" t="s">
        <v>4</v>
      </c>
      <c r="C20" s="103">
        <v>1200</v>
      </c>
      <c r="D20" s="14"/>
    </row>
    <row r="21" spans="1:4">
      <c r="A21" s="12"/>
      <c r="B21" s="54" t="s">
        <v>54</v>
      </c>
      <c r="C21" s="13"/>
      <c r="D21" s="103">
        <v>1200</v>
      </c>
    </row>
    <row r="22" spans="1:4">
      <c r="A22" s="12">
        <v>9</v>
      </c>
      <c r="B22" s="53" t="s">
        <v>4</v>
      </c>
      <c r="C22" s="103">
        <v>19000</v>
      </c>
      <c r="D22" s="14"/>
    </row>
    <row r="23" spans="1:4">
      <c r="A23" s="12"/>
      <c r="B23" s="54" t="s">
        <v>48</v>
      </c>
      <c r="C23" s="13"/>
      <c r="D23" s="104">
        <v>19000</v>
      </c>
    </row>
    <row r="24" spans="1:4">
      <c r="A24" s="12">
        <v>10</v>
      </c>
      <c r="B24" s="53" t="s">
        <v>53</v>
      </c>
      <c r="C24" s="103">
        <v>5950</v>
      </c>
      <c r="D24" s="14"/>
    </row>
    <row r="25" spans="1:4">
      <c r="A25" s="12"/>
      <c r="B25" s="54" t="s">
        <v>4</v>
      </c>
      <c r="C25" s="13"/>
      <c r="D25" s="104">
        <v>5950</v>
      </c>
    </row>
    <row r="26" spans="1:4">
      <c r="A26" s="12">
        <v>11</v>
      </c>
      <c r="B26" s="53" t="s">
        <v>66</v>
      </c>
      <c r="C26" s="103">
        <v>1800</v>
      </c>
      <c r="D26" s="14"/>
    </row>
    <row r="27" spans="1:4">
      <c r="A27" s="12"/>
      <c r="B27" s="54" t="s">
        <v>4</v>
      </c>
      <c r="C27" s="13"/>
      <c r="D27" s="103">
        <v>1800</v>
      </c>
    </row>
    <row r="28" spans="1:4">
      <c r="A28" s="12">
        <v>12</v>
      </c>
      <c r="B28" s="53" t="s">
        <v>11</v>
      </c>
      <c r="C28" s="103">
        <v>4650</v>
      </c>
      <c r="D28" s="14"/>
    </row>
    <row r="29" spans="1:4">
      <c r="A29" s="12"/>
      <c r="B29" s="54" t="s">
        <v>4</v>
      </c>
      <c r="C29" s="13"/>
      <c r="D29" s="103">
        <v>4650</v>
      </c>
    </row>
    <row r="30" spans="1:4">
      <c r="A30" s="12">
        <v>13</v>
      </c>
      <c r="B30" s="53" t="s">
        <v>71</v>
      </c>
      <c r="C30" s="13"/>
      <c r="D30" s="14"/>
    </row>
    <row r="31" spans="1:4">
      <c r="A31" s="12"/>
      <c r="B31" s="54" t="s">
        <v>71</v>
      </c>
      <c r="C31" s="13"/>
      <c r="D31" s="3"/>
    </row>
    <row r="32" spans="1:4">
      <c r="A32">
        <v>14</v>
      </c>
      <c r="B32" s="106" t="s">
        <v>57</v>
      </c>
      <c r="C32" s="13">
        <v>645</v>
      </c>
      <c r="D32" s="15"/>
    </row>
    <row r="33" spans="1:4">
      <c r="B33" s="107" t="s">
        <v>58</v>
      </c>
      <c r="C33" s="13"/>
      <c r="D33" s="15">
        <v>645</v>
      </c>
    </row>
    <row r="34" spans="1:4">
      <c r="A34">
        <v>15</v>
      </c>
      <c r="B34" s="106" t="s">
        <v>60</v>
      </c>
      <c r="C34" s="103">
        <v>2800</v>
      </c>
      <c r="D34" s="15"/>
    </row>
    <row r="35" spans="1:4">
      <c r="B35" s="107" t="s">
        <v>51</v>
      </c>
      <c r="C35" s="13"/>
      <c r="D35" s="109">
        <v>2800</v>
      </c>
    </row>
    <row r="36" spans="1:4">
      <c r="A36">
        <v>16</v>
      </c>
      <c r="B36" s="106" t="s">
        <v>54</v>
      </c>
      <c r="C36" s="48">
        <f>300+'Bal Sheet 2012'!$C$17</f>
        <v>500</v>
      </c>
      <c r="D36" s="15"/>
    </row>
    <row r="37" spans="1:4">
      <c r="B37" s="107" t="s">
        <v>40</v>
      </c>
      <c r="C37" s="48"/>
      <c r="D37" s="110">
        <f>300+'Bal Sheet 2012'!$C$17</f>
        <v>500</v>
      </c>
    </row>
    <row r="38" spans="1:4">
      <c r="A38">
        <v>17</v>
      </c>
      <c r="B38" s="106" t="s">
        <v>12</v>
      </c>
      <c r="C38" s="103">
        <v>1000</v>
      </c>
      <c r="D38" s="15"/>
    </row>
    <row r="39" spans="1:4">
      <c r="B39" s="111" t="s">
        <v>64</v>
      </c>
      <c r="C39" s="113"/>
      <c r="D39" s="112">
        <v>1000</v>
      </c>
    </row>
    <row r="46" spans="1:4">
      <c r="B46" s="108"/>
    </row>
  </sheetData>
  <mergeCells count="1">
    <mergeCell ref="A2:D2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zoomScaleNormal="100" workbookViewId="0">
      <selection activeCell="N23" sqref="N23"/>
    </sheetView>
  </sheetViews>
  <sheetFormatPr defaultRowHeight="12.75"/>
  <cols>
    <col min="1" max="1" width="9.5703125" customWidth="1"/>
    <col min="2" max="2" width="12" customWidth="1"/>
    <col min="8" max="8" width="14.42578125" customWidth="1"/>
  </cols>
  <sheetData>
    <row r="2" spans="1:8" ht="15.75">
      <c r="A2" s="233" t="s">
        <v>73</v>
      </c>
      <c r="B2" s="233"/>
      <c r="C2" s="233"/>
      <c r="D2" s="233"/>
      <c r="E2" s="233"/>
      <c r="F2" s="233"/>
      <c r="G2" s="233"/>
      <c r="H2" s="233"/>
    </row>
    <row r="4" spans="1:8" ht="15.75" thickBot="1">
      <c r="A4" s="234" t="s">
        <v>5</v>
      </c>
      <c r="B4" s="234"/>
      <c r="C4" s="23" t="s">
        <v>6</v>
      </c>
      <c r="D4" s="234" t="s">
        <v>8</v>
      </c>
      <c r="E4" s="234"/>
      <c r="F4" s="23" t="s">
        <v>7</v>
      </c>
      <c r="G4" s="234" t="s">
        <v>9</v>
      </c>
      <c r="H4" s="234"/>
    </row>
    <row r="6" spans="1:8" ht="13.5" thickBot="1">
      <c r="A6" s="232" t="s">
        <v>4</v>
      </c>
      <c r="B6" s="232"/>
      <c r="D6" s="232" t="s">
        <v>38</v>
      </c>
      <c r="E6" s="232"/>
      <c r="G6" s="232" t="s">
        <v>10</v>
      </c>
      <c r="H6" s="232"/>
    </row>
    <row r="7" spans="1:8" ht="13.5" thickBot="1">
      <c r="A7" s="108">
        <f>'Bal Sheet 2012'!C6</f>
        <v>8900</v>
      </c>
      <c r="B7" s="58">
        <f>'General Journal 2013'!D6</f>
        <v>1200</v>
      </c>
      <c r="D7" s="114">
        <f>'General Journal 2013'!C7</f>
        <v>2000</v>
      </c>
      <c r="E7" s="56">
        <f>'Bal Sheet 2012'!C14</f>
        <v>2000</v>
      </c>
      <c r="G7" s="57"/>
      <c r="H7" s="56">
        <f>'Bal Sheet 2012'!C21</f>
        <v>8000</v>
      </c>
    </row>
    <row r="8" spans="1:8">
      <c r="A8" s="108">
        <f>'General Journal 2013'!C9</f>
        <v>11000</v>
      </c>
      <c r="B8" s="59">
        <f>'General Journal 2013'!D8</f>
        <v>2000</v>
      </c>
      <c r="D8" s="5"/>
      <c r="E8" s="52">
        <f>SUM(D7)-SUM(E7)</f>
        <v>0</v>
      </c>
      <c r="H8" s="96">
        <f>SUM(H7)</f>
        <v>8000</v>
      </c>
    </row>
    <row r="9" spans="1:8">
      <c r="A9" s="108">
        <f>'General Journal 2013'!C22</f>
        <v>19000</v>
      </c>
      <c r="B9" s="59">
        <f>'General Journal 2013'!D13</f>
        <v>3000</v>
      </c>
      <c r="D9" s="2"/>
      <c r="E9" s="2"/>
      <c r="H9" s="2"/>
    </row>
    <row r="10" spans="1:8" ht="13.5" thickBot="1">
      <c r="A10" s="108">
        <f>'General Journal 2013'!C20</f>
        <v>1200</v>
      </c>
      <c r="B10" s="116">
        <f>'General Journal 2013'!D17</f>
        <v>9000</v>
      </c>
      <c r="D10" s="232" t="s">
        <v>74</v>
      </c>
      <c r="E10" s="232"/>
    </row>
    <row r="11" spans="1:8" ht="13.5" thickBot="1">
      <c r="A11" s="2"/>
      <c r="B11" s="116">
        <f>'General Journal 2013'!D27</f>
        <v>1800</v>
      </c>
      <c r="D11" s="114">
        <f>'General Journal 2013'!C5</f>
        <v>1200</v>
      </c>
      <c r="E11" s="55">
        <f>'Bal Sheet 2012'!C16</f>
        <v>1200</v>
      </c>
      <c r="G11" s="232" t="s">
        <v>31</v>
      </c>
      <c r="H11" s="232"/>
    </row>
    <row r="12" spans="1:8" ht="13.5" thickBot="1">
      <c r="A12" s="3"/>
      <c r="B12" s="116">
        <f>'General Journal 2013'!D25</f>
        <v>5950</v>
      </c>
      <c r="E12" s="120">
        <f>'General Journal 2013'!D39</f>
        <v>1000</v>
      </c>
      <c r="G12" s="24"/>
      <c r="H12" s="56">
        <f>'Bal Sheet 2012'!C22</f>
        <v>2815</v>
      </c>
    </row>
    <row r="13" spans="1:8" ht="13.5" thickBot="1">
      <c r="A13" s="9"/>
      <c r="B13" s="116">
        <f>'General Journal 2013'!D29</f>
        <v>4650</v>
      </c>
      <c r="D13" s="5"/>
      <c r="E13" s="108">
        <f>SUM(E11:E12)-SUM(D11)</f>
        <v>1000</v>
      </c>
      <c r="G13" s="2"/>
      <c r="H13" s="96">
        <f>SUM(H12)</f>
        <v>2815</v>
      </c>
    </row>
    <row r="14" spans="1:8" ht="13.5" thickBot="1">
      <c r="A14" s="52">
        <f>SUM(A7:A10)-SUM(B7:B13)</f>
        <v>12500</v>
      </c>
      <c r="B14" s="5"/>
      <c r="D14" s="232" t="s">
        <v>53</v>
      </c>
      <c r="E14" s="232"/>
      <c r="H14" s="2"/>
    </row>
    <row r="15" spans="1:8" ht="13.5" thickBot="1">
      <c r="A15" s="232" t="s">
        <v>39</v>
      </c>
      <c r="B15" s="232"/>
      <c r="D15" s="125">
        <f>'General Journal 2013'!C24</f>
        <v>5950</v>
      </c>
      <c r="E15" s="73">
        <f>'Bal Sheet 2012'!C15</f>
        <v>1050</v>
      </c>
    </row>
    <row r="16" spans="1:8" ht="13.5" thickBot="1">
      <c r="A16" s="115">
        <f>'Bal Sheet 2012'!C7</f>
        <v>4000</v>
      </c>
      <c r="B16" s="25"/>
      <c r="D16" s="126"/>
      <c r="E16" s="105">
        <f>'General Journal 2013'!D15</f>
        <v>700</v>
      </c>
      <c r="G16" s="232" t="s">
        <v>40</v>
      </c>
      <c r="H16" s="232"/>
    </row>
    <row r="17" spans="1:8" ht="13.5" thickBot="1">
      <c r="A17" s="124">
        <f>SUM(A16)</f>
        <v>4000</v>
      </c>
      <c r="B17" s="2"/>
      <c r="D17" s="127"/>
      <c r="E17" s="117">
        <f>'General Journal 2013'!D19</f>
        <v>4200</v>
      </c>
      <c r="G17" s="6"/>
      <c r="H17" s="119"/>
    </row>
    <row r="18" spans="1:8" ht="13.5" thickBot="1">
      <c r="A18" s="232" t="s">
        <v>48</v>
      </c>
      <c r="B18" s="232"/>
      <c r="D18" s="52"/>
      <c r="E18" s="130">
        <f>SUM(E15:E17)-SUM(D15)</f>
        <v>0</v>
      </c>
      <c r="H18" s="116">
        <f>'General Journal 2013'!D11</f>
        <v>32000</v>
      </c>
    </row>
    <row r="19" spans="1:8" ht="13.5" thickBot="1">
      <c r="A19" s="108">
        <f>'Bal Sheet 2012'!C10</f>
        <v>1500</v>
      </c>
      <c r="B19" s="119">
        <f>'General Journal 2013'!D23</f>
        <v>19000</v>
      </c>
      <c r="H19" s="59">
        <f>'General Journal 2013'!D37</f>
        <v>500</v>
      </c>
    </row>
    <row r="20" spans="1:8" ht="13.5" thickBot="1">
      <c r="A20" s="134">
        <f>'General Journal 2013'!C10</f>
        <v>21000</v>
      </c>
      <c r="B20" s="1"/>
      <c r="G20" s="5"/>
      <c r="H20" s="130">
        <f>SUM(H17:H19)</f>
        <v>32500</v>
      </c>
    </row>
    <row r="21" spans="1:8">
      <c r="A21" s="118">
        <f>SUM(A19:A20)-SUM(B19)</f>
        <v>3500</v>
      </c>
      <c r="B21" s="5"/>
    </row>
    <row r="22" spans="1:8" ht="13.5" thickBot="1">
      <c r="D22" s="232" t="s">
        <v>54</v>
      </c>
      <c r="E22" s="232"/>
      <c r="G22" s="241"/>
      <c r="H22" s="241"/>
    </row>
    <row r="23" spans="1:8" ht="13.5" thickBot="1">
      <c r="A23" s="232" t="s">
        <v>58</v>
      </c>
      <c r="B23" s="232"/>
      <c r="D23" s="114">
        <f>'General Journal 2013'!C36</f>
        <v>500</v>
      </c>
      <c r="E23" s="55">
        <f>'Bal Sheet 2012'!C17</f>
        <v>200</v>
      </c>
      <c r="G23" s="124"/>
      <c r="H23" s="2"/>
    </row>
    <row r="24" spans="1:8" ht="13.5" thickBot="1">
      <c r="A24" s="108">
        <f>'Bal Sheet 2012'!C8</f>
        <v>65</v>
      </c>
      <c r="B24" s="4">
        <f>'General Journal 2013'!D33</f>
        <v>645</v>
      </c>
      <c r="D24" s="9"/>
      <c r="E24" s="116">
        <f>'General Journal 2013'!D21</f>
        <v>1200</v>
      </c>
      <c r="G24" s="124"/>
      <c r="H24" s="2"/>
    </row>
    <row r="25" spans="1:8" ht="13.5" thickBot="1">
      <c r="A25" s="9">
        <f>'General Journal 2013'!C14</f>
        <v>700</v>
      </c>
      <c r="B25" s="1"/>
      <c r="E25" s="96">
        <f>SUM(E23:E24)-SUM(D23)</f>
        <v>900</v>
      </c>
    </row>
    <row r="26" spans="1:8">
      <c r="A26" s="108">
        <f>SUM(A24:A25)-SUM(B24)</f>
        <v>120</v>
      </c>
      <c r="B26" s="5"/>
    </row>
    <row r="27" spans="1:8" ht="13.5" thickBot="1">
      <c r="A27" s="232" t="s">
        <v>51</v>
      </c>
      <c r="B27" s="232"/>
      <c r="G27" s="232" t="s">
        <v>66</v>
      </c>
      <c r="H27" s="232"/>
    </row>
    <row r="28" spans="1:8">
      <c r="A28" s="108">
        <f>'Bal Sheet 2012'!C9</f>
        <v>800</v>
      </c>
      <c r="B28" s="119">
        <f>'General Journal 2013'!D35</f>
        <v>2800</v>
      </c>
      <c r="G28" s="130"/>
      <c r="H28" s="4"/>
    </row>
    <row r="29" spans="1:8" ht="13.5" thickBot="1">
      <c r="A29" s="134">
        <f>'General Journal 2013'!C12</f>
        <v>3000</v>
      </c>
      <c r="B29" s="7"/>
      <c r="G29" s="131">
        <f>'General Journal 2013'!C26</f>
        <v>1800</v>
      </c>
      <c r="H29" s="7"/>
    </row>
    <row r="30" spans="1:8">
      <c r="A30" s="108">
        <f>SUM(A28:A29)-SUM(B28)</f>
        <v>1000</v>
      </c>
      <c r="G30" s="130">
        <f>SUM(G28:G29)</f>
        <v>1800</v>
      </c>
    </row>
    <row r="31" spans="1:8" ht="13.5" thickBot="1">
      <c r="G31" s="232" t="s">
        <v>12</v>
      </c>
      <c r="H31" s="232"/>
    </row>
    <row r="32" spans="1:8">
      <c r="G32" s="129"/>
      <c r="H32" s="4"/>
    </row>
    <row r="33" spans="7:8">
      <c r="G33" s="108">
        <f>'General Journal 2013'!C16</f>
        <v>9000</v>
      </c>
      <c r="H33" s="1"/>
    </row>
    <row r="34" spans="7:8" ht="13.5" thickBot="1">
      <c r="G34" s="108">
        <f>'General Journal 2013'!C38</f>
        <v>1000</v>
      </c>
      <c r="H34" s="1"/>
    </row>
    <row r="35" spans="7:8">
      <c r="G35" s="130">
        <f>SUM(G32:G34)</f>
        <v>10000</v>
      </c>
      <c r="H35" s="5"/>
    </row>
    <row r="36" spans="7:8" ht="13.5" thickBot="1">
      <c r="G36" s="232" t="s">
        <v>72</v>
      </c>
      <c r="H36" s="232"/>
    </row>
    <row r="37" spans="7:8" ht="13.5" thickBot="1">
      <c r="G37" s="115">
        <f>'General Journal 2013'!C18</f>
        <v>4200</v>
      </c>
      <c r="H37" s="25"/>
    </row>
    <row r="38" spans="7:8">
      <c r="G38" s="108">
        <f>SUM(G37)</f>
        <v>4200</v>
      </c>
      <c r="H38" s="5"/>
    </row>
    <row r="40" spans="7:8" ht="13.5" thickBot="1">
      <c r="G40" s="232" t="s">
        <v>11</v>
      </c>
      <c r="H40" s="232"/>
    </row>
    <row r="41" spans="7:8">
      <c r="G41" s="129"/>
      <c r="H41" s="4"/>
    </row>
    <row r="42" spans="7:8" ht="13.5" thickBot="1">
      <c r="G42" s="108">
        <f>'General Journal 2013'!C28</f>
        <v>4650</v>
      </c>
      <c r="H42" s="1"/>
    </row>
    <row r="43" spans="7:8">
      <c r="G43" s="130">
        <f>SUM(G41:G42)</f>
        <v>4650</v>
      </c>
      <c r="H43" s="5"/>
    </row>
    <row r="44" spans="7:8" ht="13.5" thickBot="1">
      <c r="G44" s="128" t="s">
        <v>57</v>
      </c>
      <c r="H44" s="70"/>
    </row>
    <row r="45" spans="7:8" ht="13.5" thickTop="1">
      <c r="G45" s="83"/>
      <c r="H45" s="132"/>
    </row>
    <row r="46" spans="7:8" ht="13.5" thickBot="1">
      <c r="G46" s="80">
        <f>'General Journal 2013'!C32</f>
        <v>645</v>
      </c>
      <c r="H46" s="135"/>
    </row>
    <row r="47" spans="7:8">
      <c r="G47" s="96">
        <f>SUM(G45:G46)</f>
        <v>645</v>
      </c>
      <c r="H47" s="5"/>
    </row>
    <row r="48" spans="7:8" ht="13.5" thickBot="1">
      <c r="G48" s="128" t="s">
        <v>60</v>
      </c>
      <c r="H48" s="70"/>
    </row>
    <row r="49" spans="7:8" ht="13.5" thickTop="1">
      <c r="G49" s="83"/>
      <c r="H49" s="132"/>
    </row>
    <row r="50" spans="7:8" ht="13.5" thickBot="1">
      <c r="G50" s="80">
        <f>'General Journal 2013'!C34</f>
        <v>2800</v>
      </c>
      <c r="H50" s="133"/>
    </row>
    <row r="51" spans="7:8">
      <c r="G51" s="96">
        <f>SUM(G49:G50)</f>
        <v>2800</v>
      </c>
      <c r="H51" s="5"/>
    </row>
  </sheetData>
  <mergeCells count="21">
    <mergeCell ref="G36:H36"/>
    <mergeCell ref="G40:H40"/>
    <mergeCell ref="D22:E22"/>
    <mergeCell ref="D10:E10"/>
    <mergeCell ref="A18:B18"/>
    <mergeCell ref="A23:B23"/>
    <mergeCell ref="A27:B27"/>
    <mergeCell ref="D14:E14"/>
    <mergeCell ref="G11:H11"/>
    <mergeCell ref="A15:B15"/>
    <mergeCell ref="G16:H16"/>
    <mergeCell ref="G22:H22"/>
    <mergeCell ref="G31:H31"/>
    <mergeCell ref="G27:H27"/>
    <mergeCell ref="A2:H2"/>
    <mergeCell ref="A4:B4"/>
    <mergeCell ref="D4:E4"/>
    <mergeCell ref="G4:H4"/>
    <mergeCell ref="A6:B6"/>
    <mergeCell ref="D6:E6"/>
    <mergeCell ref="G6:H6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D29"/>
    </sheetView>
  </sheetViews>
  <sheetFormatPr defaultRowHeight="12.75"/>
  <cols>
    <col min="1" max="1" width="27.7109375" customWidth="1"/>
    <col min="2" max="2" width="17.140625" customWidth="1"/>
    <col min="3" max="3" width="13.7109375" customWidth="1"/>
    <col min="6" max="6" width="9.28515625" bestFit="1" customWidth="1"/>
  </cols>
  <sheetData>
    <row r="1" spans="1:4" ht="16.5" thickBot="1">
      <c r="A1" s="100"/>
      <c r="B1" s="99"/>
      <c r="C1" s="101"/>
    </row>
    <row r="2" spans="1:4" ht="15.75">
      <c r="A2" s="229" t="s">
        <v>13</v>
      </c>
      <c r="B2" s="230"/>
      <c r="C2" s="231"/>
    </row>
    <row r="3" spans="1:4" ht="15.75">
      <c r="A3" s="235" t="s">
        <v>14</v>
      </c>
      <c r="B3" s="233"/>
      <c r="C3" s="236"/>
    </row>
    <row r="4" spans="1:4" ht="15.75">
      <c r="A4" s="237">
        <v>41639</v>
      </c>
      <c r="B4" s="238"/>
      <c r="C4" s="239"/>
    </row>
    <row r="5" spans="1:4">
      <c r="A5" s="136"/>
      <c r="B5" s="137"/>
      <c r="C5" s="138"/>
    </row>
    <row r="6" spans="1:4">
      <c r="A6" s="139" t="s">
        <v>4</v>
      </c>
      <c r="B6" s="137">
        <f>'General Ledger 2013'!A14</f>
        <v>12500</v>
      </c>
      <c r="C6" s="138"/>
    </row>
    <row r="7" spans="1:4">
      <c r="A7" s="139" t="s">
        <v>39</v>
      </c>
      <c r="B7" s="137">
        <f>'General Ledger 2013'!A16</f>
        <v>4000</v>
      </c>
      <c r="C7" s="138"/>
    </row>
    <row r="8" spans="1:4">
      <c r="A8" s="139" t="s">
        <v>48</v>
      </c>
      <c r="B8" s="137">
        <f>'General Ledger 2013'!A21</f>
        <v>3500</v>
      </c>
      <c r="C8" s="138"/>
    </row>
    <row r="9" spans="1:4">
      <c r="A9" s="139" t="s">
        <v>52</v>
      </c>
      <c r="B9" s="137">
        <f>'General Ledger 2013'!A26</f>
        <v>120</v>
      </c>
      <c r="C9" s="138"/>
    </row>
    <row r="10" spans="1:4">
      <c r="A10" s="139" t="s">
        <v>51</v>
      </c>
      <c r="B10" s="137">
        <f>'General Ledger 2013'!A30</f>
        <v>1000</v>
      </c>
      <c r="C10" s="138"/>
    </row>
    <row r="11" spans="1:4">
      <c r="A11" s="139" t="s">
        <v>68</v>
      </c>
      <c r="B11" s="137"/>
      <c r="C11" s="138">
        <f>'General Ledger 2013'!E18</f>
        <v>0</v>
      </c>
    </row>
    <row r="12" spans="1:4">
      <c r="A12" s="139" t="s">
        <v>38</v>
      </c>
      <c r="B12" s="137"/>
      <c r="C12" s="138">
        <f>'General Ledger 2013'!E8</f>
        <v>0</v>
      </c>
    </row>
    <row r="13" spans="1:4">
      <c r="A13" s="139" t="s">
        <v>64</v>
      </c>
      <c r="B13" s="137"/>
      <c r="C13" s="138">
        <f>'General Ledger 2013'!E13</f>
        <v>1000</v>
      </c>
    </row>
    <row r="14" spans="1:4">
      <c r="A14" s="139" t="s">
        <v>54</v>
      </c>
      <c r="B14" s="137"/>
      <c r="C14" s="138">
        <f>'General Ledger 2013'!E25</f>
        <v>900</v>
      </c>
    </row>
    <row r="15" spans="1:4">
      <c r="A15" s="139" t="s">
        <v>10</v>
      </c>
      <c r="B15" s="137"/>
      <c r="C15" s="138">
        <f>'General Ledger 2013'!H8</f>
        <v>8000</v>
      </c>
    </row>
    <row r="16" spans="1:4">
      <c r="A16" s="139" t="s">
        <v>31</v>
      </c>
      <c r="B16" s="137"/>
      <c r="C16" s="138">
        <f>'General Ledger 2013'!H13</f>
        <v>2815</v>
      </c>
      <c r="D16" s="145"/>
    </row>
    <row r="17" spans="1:6">
      <c r="A17" s="139" t="s">
        <v>11</v>
      </c>
      <c r="B17" s="137">
        <f>'General Ledger 2013'!G43</f>
        <v>4650</v>
      </c>
      <c r="C17" s="138"/>
    </row>
    <row r="18" spans="1:6">
      <c r="A18" s="139" t="s">
        <v>40</v>
      </c>
      <c r="B18" s="137"/>
      <c r="C18" s="138">
        <f>'General Ledger 2013'!H20</f>
        <v>32500</v>
      </c>
    </row>
    <row r="19" spans="1:6">
      <c r="A19" s="139" t="s">
        <v>12</v>
      </c>
      <c r="B19" s="137">
        <f>'General Ledger 2013'!G35</f>
        <v>10000</v>
      </c>
      <c r="C19" s="138"/>
    </row>
    <row r="20" spans="1:6">
      <c r="A20" s="139" t="s">
        <v>60</v>
      </c>
      <c r="B20" s="137">
        <f>'General Ledger 2013'!G51</f>
        <v>2800</v>
      </c>
      <c r="C20" s="138"/>
    </row>
    <row r="21" spans="1:6">
      <c r="A21" s="139" t="s">
        <v>57</v>
      </c>
      <c r="B21" s="137">
        <f>'General Ledger 2013'!G47</f>
        <v>645</v>
      </c>
      <c r="C21" s="138"/>
    </row>
    <row r="22" spans="1:6">
      <c r="A22" s="139" t="s">
        <v>66</v>
      </c>
      <c r="B22" s="137">
        <f>'General Ledger 2013'!G30</f>
        <v>1800</v>
      </c>
      <c r="C22" s="138"/>
    </row>
    <row r="23" spans="1:6" ht="13.5" thickBot="1">
      <c r="A23" s="146" t="s">
        <v>75</v>
      </c>
      <c r="B23" s="147">
        <f>'General Ledger 2013'!G38</f>
        <v>4200</v>
      </c>
      <c r="C23" s="140"/>
    </row>
    <row r="24" spans="1:6" ht="13.5" thickBot="1">
      <c r="A24" s="141" t="s">
        <v>15</v>
      </c>
      <c r="B24" s="142">
        <f>SUM(B6:B23)</f>
        <v>45215</v>
      </c>
      <c r="C24" s="143">
        <f>SUM(C6:C23)</f>
        <v>45215</v>
      </c>
      <c r="D24" s="145"/>
    </row>
    <row r="25" spans="1:6" ht="13.5" thickTop="1">
      <c r="E25" s="55"/>
      <c r="F25" s="144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8" sqref="E8"/>
    </sheetView>
  </sheetViews>
  <sheetFormatPr defaultRowHeight="12.75"/>
  <cols>
    <col min="2" max="2" width="25.140625" bestFit="1" customWidth="1"/>
    <col min="3" max="4" width="7.7109375" bestFit="1" customWidth="1"/>
  </cols>
  <sheetData>
    <row r="1" spans="1:5" ht="16.5" thickBot="1">
      <c r="A1" s="100"/>
      <c r="B1" s="99"/>
      <c r="C1" s="99"/>
      <c r="D1" s="99"/>
      <c r="E1" s="101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77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40</v>
      </c>
      <c r="C6" s="2"/>
      <c r="D6" s="52">
        <f>'General Ledger 2013'!H20</f>
        <v>32500</v>
      </c>
      <c r="E6" s="3"/>
    </row>
    <row r="7" spans="1:5">
      <c r="A7" s="1"/>
      <c r="B7" s="30"/>
      <c r="C7" s="2"/>
      <c r="D7" s="2"/>
      <c r="E7" s="3"/>
    </row>
    <row r="8" spans="1:5">
      <c r="A8" s="1"/>
      <c r="B8" s="30" t="s">
        <v>66</v>
      </c>
      <c r="C8" s="52">
        <f>'General Ledger 2013'!G30</f>
        <v>1800</v>
      </c>
      <c r="D8" s="2"/>
      <c r="E8" s="3"/>
    </row>
    <row r="9" spans="1:5">
      <c r="A9" s="1"/>
      <c r="B9" s="30" t="s">
        <v>60</v>
      </c>
      <c r="C9" s="52">
        <f>'General Ledger 2013'!G51</f>
        <v>2800</v>
      </c>
      <c r="D9" s="2"/>
      <c r="E9" s="3"/>
    </row>
    <row r="10" spans="1:5">
      <c r="A10" s="1"/>
      <c r="B10" s="30" t="s">
        <v>57</v>
      </c>
      <c r="C10" s="52">
        <f>'General Ledger 2013'!G47</f>
        <v>645</v>
      </c>
      <c r="D10" s="2"/>
      <c r="E10" s="3"/>
    </row>
    <row r="11" spans="1:5">
      <c r="A11" s="1"/>
      <c r="B11" s="30" t="s">
        <v>75</v>
      </c>
      <c r="C11" s="52">
        <f>'General Ledger 2013'!G38</f>
        <v>4200</v>
      </c>
      <c r="D11" s="2"/>
      <c r="E11" s="3"/>
    </row>
    <row r="12" spans="1:5">
      <c r="A12" s="1"/>
      <c r="B12" s="32" t="s">
        <v>12</v>
      </c>
      <c r="C12" s="52">
        <f>'General Ledger 2013'!G35</f>
        <v>10000</v>
      </c>
      <c r="D12" s="2"/>
      <c r="E12" s="3"/>
    </row>
    <row r="13" spans="1:5" ht="13.5" thickBot="1">
      <c r="A13" s="1"/>
      <c r="B13" s="32" t="s">
        <v>18</v>
      </c>
      <c r="C13" s="2"/>
      <c r="D13" s="64">
        <f>SUM(C8:C12)</f>
        <v>19445</v>
      </c>
      <c r="E13" s="3"/>
    </row>
    <row r="14" spans="1:5">
      <c r="A14" s="1"/>
      <c r="B14" s="2"/>
      <c r="C14" s="2"/>
      <c r="D14" s="2"/>
      <c r="E14" s="3"/>
    </row>
    <row r="15" spans="1:5" ht="13.5" thickBot="1">
      <c r="A15" s="1"/>
      <c r="B15" s="33" t="s">
        <v>19</v>
      </c>
      <c r="C15" s="2"/>
      <c r="D15" s="65">
        <f xml:space="preserve"> D6-D13</f>
        <v>13055</v>
      </c>
      <c r="E15" s="3"/>
    </row>
    <row r="16" spans="1:5" ht="14.25" thickTop="1" thickBot="1">
      <c r="A16" s="7"/>
      <c r="B16" s="8"/>
      <c r="C16" s="8"/>
      <c r="D16" s="8"/>
      <c r="E1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2.75"/>
  <cols>
    <col min="2" max="2" width="28" bestFit="1" customWidth="1"/>
    <col min="3" max="4" width="7.7109375" bestFit="1" customWidth="1"/>
  </cols>
  <sheetData>
    <row r="1" spans="1:5" ht="16.5" thickBot="1">
      <c r="A1" s="99"/>
      <c r="B1" s="99"/>
      <c r="C1" s="99"/>
      <c r="D1" s="99"/>
      <c r="E1" s="99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37" t="s">
        <v>77</v>
      </c>
      <c r="B4" s="238"/>
      <c r="C4" s="238"/>
      <c r="D4" s="238"/>
      <c r="E4" s="239"/>
    </row>
    <row r="5" spans="1:5">
      <c r="A5" s="4"/>
      <c r="B5" s="5"/>
      <c r="C5" s="5"/>
      <c r="D5" s="5"/>
      <c r="E5" s="6"/>
    </row>
    <row r="6" spans="1:5" ht="15">
      <c r="A6" s="34"/>
      <c r="B6" s="35" t="s">
        <v>21</v>
      </c>
      <c r="C6" s="52">
        <f>'General Ledger 2013'!H7</f>
        <v>8000</v>
      </c>
      <c r="D6" s="2"/>
      <c r="E6" s="3"/>
    </row>
    <row r="7" spans="1:5" ht="13.5" thickBot="1">
      <c r="A7" s="1"/>
      <c r="B7" s="30" t="s">
        <v>22</v>
      </c>
      <c r="C7" s="64">
        <v>0</v>
      </c>
      <c r="D7" s="2"/>
      <c r="E7" s="3"/>
    </row>
    <row r="8" spans="1:5">
      <c r="A8" s="1"/>
      <c r="B8" s="30" t="s">
        <v>23</v>
      </c>
      <c r="C8" s="52">
        <f>SUM(C6:C7)</f>
        <v>8000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'General Ledger 2013'!H12</f>
        <v>2815</v>
      </c>
      <c r="D10" s="2"/>
      <c r="E10" s="3"/>
    </row>
    <row r="11" spans="1:5">
      <c r="A11" s="1"/>
      <c r="B11" s="30" t="s">
        <v>25</v>
      </c>
      <c r="C11" s="52">
        <f>'Income Statement 2013'!D15</f>
        <v>13055</v>
      </c>
      <c r="D11" s="2"/>
      <c r="E11" s="3"/>
    </row>
    <row r="12" spans="1:5" ht="13.5" thickBot="1">
      <c r="A12" s="1"/>
      <c r="B12" s="30" t="s">
        <v>26</v>
      </c>
      <c r="C12" s="64">
        <f>'General Ledger 2013'!G43</f>
        <v>4650</v>
      </c>
      <c r="D12" s="2"/>
      <c r="E12" s="3"/>
    </row>
    <row r="13" spans="1:5" ht="13.5" thickBot="1">
      <c r="A13" s="1"/>
      <c r="B13" s="30" t="s">
        <v>27</v>
      </c>
      <c r="C13" s="2"/>
      <c r="D13" s="64">
        <f>SUM(C10:C11)-C12</f>
        <v>11220</v>
      </c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2"/>
      <c r="D15" s="65">
        <f>C8+D13</f>
        <v>19220</v>
      </c>
      <c r="E15" s="3"/>
    </row>
    <row r="16" spans="1:5" ht="13.5" thickTop="1"/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11" sqref="B11"/>
    </sheetView>
  </sheetViews>
  <sheetFormatPr defaultRowHeight="12.75"/>
  <cols>
    <col min="2" max="2" width="38.85546875" bestFit="1" customWidth="1"/>
  </cols>
  <sheetData>
    <row r="1" spans="1:5" ht="16.5" thickBot="1">
      <c r="A1" s="100"/>
      <c r="B1" s="99"/>
      <c r="C1" s="99"/>
      <c r="D1" s="99"/>
      <c r="E1" s="101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88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31" t="s">
        <v>4</v>
      </c>
      <c r="C6" s="52">
        <f>'General Ledger 2013'!A14</f>
        <v>12500</v>
      </c>
      <c r="D6" s="2"/>
      <c r="E6" s="3"/>
    </row>
    <row r="7" spans="1:5">
      <c r="A7" s="1"/>
      <c r="B7" s="31" t="s">
        <v>39</v>
      </c>
      <c r="C7" s="52">
        <f>'General Ledger 2013'!A17</f>
        <v>4000</v>
      </c>
      <c r="D7" s="2"/>
      <c r="E7" s="3"/>
    </row>
    <row r="8" spans="1:5">
      <c r="A8" s="1"/>
      <c r="B8" s="31" t="s">
        <v>48</v>
      </c>
      <c r="C8" s="52">
        <f>'General Ledger 2013'!A21</f>
        <v>3500</v>
      </c>
      <c r="D8" s="2"/>
      <c r="E8" s="3"/>
    </row>
    <row r="9" spans="1:5">
      <c r="A9" s="1"/>
      <c r="B9" s="31" t="s">
        <v>58</v>
      </c>
      <c r="C9" s="52">
        <f>'General Ledger 2013'!A26</f>
        <v>120</v>
      </c>
      <c r="D9" s="2"/>
      <c r="E9" s="3"/>
    </row>
    <row r="10" spans="1:5">
      <c r="A10" s="1"/>
      <c r="B10" s="31" t="s">
        <v>51</v>
      </c>
      <c r="C10" s="98">
        <f>'General Ledger 2013'!A30</f>
        <v>1000</v>
      </c>
      <c r="D10" s="2"/>
      <c r="E10" s="3"/>
    </row>
    <row r="11" spans="1:5" ht="13.5" thickBot="1">
      <c r="A11" s="1"/>
      <c r="B11" s="30" t="s">
        <v>30</v>
      </c>
      <c r="C11" s="2"/>
      <c r="D11" s="65">
        <f>SUM(C6:C10)</f>
        <v>21120</v>
      </c>
      <c r="E11" s="3"/>
    </row>
    <row r="12" spans="1:5" ht="13.5" thickTop="1">
      <c r="A12" s="1"/>
      <c r="B12" s="30"/>
      <c r="C12" s="2"/>
      <c r="D12" s="2"/>
      <c r="E12" s="3"/>
    </row>
    <row r="13" spans="1:5">
      <c r="A13" s="1"/>
      <c r="B13" s="30" t="s">
        <v>8</v>
      </c>
      <c r="C13" s="2"/>
      <c r="D13" s="2"/>
      <c r="E13" s="3"/>
    </row>
    <row r="14" spans="1:5">
      <c r="A14" s="1"/>
      <c r="B14" s="31" t="s">
        <v>38</v>
      </c>
      <c r="C14" s="52">
        <f>'General Ledger 2013'!E8</f>
        <v>0</v>
      </c>
      <c r="D14" s="52"/>
      <c r="E14" s="3"/>
    </row>
    <row r="15" spans="1:5">
      <c r="A15" s="1"/>
      <c r="B15" s="31" t="s">
        <v>64</v>
      </c>
      <c r="C15" s="52">
        <f>'General Ledger 2013'!E13</f>
        <v>1000</v>
      </c>
      <c r="D15" s="2"/>
      <c r="E15" s="3"/>
    </row>
    <row r="16" spans="1:5">
      <c r="A16" s="1"/>
      <c r="B16" s="31" t="s">
        <v>53</v>
      </c>
      <c r="C16" s="52">
        <f>'General Ledger 2013'!E18</f>
        <v>0</v>
      </c>
      <c r="D16" s="2"/>
      <c r="E16" s="3"/>
    </row>
    <row r="17" spans="1:5">
      <c r="A17" s="1"/>
      <c r="B17" s="31" t="s">
        <v>54</v>
      </c>
      <c r="C17" s="98">
        <f>'General Ledger 2013'!E25</f>
        <v>900</v>
      </c>
      <c r="D17" s="2"/>
      <c r="E17" s="3"/>
    </row>
    <row r="18" spans="1:5" ht="13.5" thickBot="1">
      <c r="A18" s="1"/>
      <c r="B18" s="32" t="s">
        <v>69</v>
      </c>
      <c r="C18" s="52"/>
      <c r="D18" s="64">
        <f>SUM(C14:C17)</f>
        <v>1900</v>
      </c>
      <c r="E18" s="3"/>
    </row>
    <row r="19" spans="1:5">
      <c r="A19" s="1"/>
      <c r="B19" s="30"/>
      <c r="C19" s="2"/>
      <c r="D19" s="2"/>
      <c r="E19" s="3"/>
    </row>
    <row r="20" spans="1:5">
      <c r="A20" s="1"/>
      <c r="B20" s="30" t="s">
        <v>9</v>
      </c>
      <c r="C20" s="52"/>
      <c r="D20" s="2"/>
      <c r="E20" s="3"/>
    </row>
    <row r="21" spans="1:5">
      <c r="A21" s="1"/>
      <c r="B21" s="31" t="s">
        <v>10</v>
      </c>
      <c r="C21" s="52">
        <f>'Equity Statement 2013'!C8</f>
        <v>8000</v>
      </c>
      <c r="D21" s="2"/>
      <c r="E21" s="3"/>
    </row>
    <row r="22" spans="1:5">
      <c r="A22" s="1"/>
      <c r="B22" s="31" t="s">
        <v>31</v>
      </c>
      <c r="C22" s="98">
        <f>'Equity Statement 2013'!D13</f>
        <v>11220</v>
      </c>
      <c r="D22" s="2"/>
      <c r="E22" s="3"/>
    </row>
    <row r="23" spans="1:5" ht="13.5" thickBot="1">
      <c r="A23" s="1"/>
      <c r="B23" s="30" t="s">
        <v>28</v>
      </c>
      <c r="C23" s="2"/>
      <c r="D23" s="52">
        <f>SUM(C21:C22)</f>
        <v>19220</v>
      </c>
      <c r="E23" s="3"/>
    </row>
    <row r="24" spans="1:5">
      <c r="A24" s="1"/>
      <c r="B24" s="30"/>
      <c r="C24" s="2"/>
      <c r="D24" s="5"/>
      <c r="E24" s="3"/>
    </row>
    <row r="25" spans="1:5" ht="13.5" thickBot="1">
      <c r="A25" s="1"/>
      <c r="B25" s="30" t="s">
        <v>32</v>
      </c>
      <c r="C25" s="2"/>
      <c r="D25" s="52">
        <f>D18+D23</f>
        <v>21120</v>
      </c>
      <c r="E25" s="3"/>
    </row>
    <row r="26" spans="1:5" ht="13.5" thickBot="1">
      <c r="A26" s="8"/>
      <c r="B26" s="8"/>
      <c r="C26" s="8"/>
      <c r="D26" s="24"/>
      <c r="E26" s="9"/>
    </row>
    <row r="27" spans="1:5">
      <c r="E27" s="5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workbookViewId="0">
      <selection activeCell="B19" sqref="B19"/>
    </sheetView>
  </sheetViews>
  <sheetFormatPr defaultRowHeight="12.75"/>
  <cols>
    <col min="1" max="1" width="9.140625" style="15"/>
    <col min="2" max="2" width="35.7109375" style="13" customWidth="1"/>
    <col min="3" max="3" width="15.7109375" style="13" customWidth="1"/>
    <col min="4" max="4" width="15.7109375" style="16" customWidth="1"/>
  </cols>
  <sheetData>
    <row r="1" spans="1:4" ht="16.5" thickBot="1">
      <c r="A1" s="39"/>
      <c r="B1" s="38"/>
      <c r="C1" s="38"/>
      <c r="D1" s="40"/>
    </row>
    <row r="2" spans="1:4" ht="15.75">
      <c r="A2" s="229" t="s">
        <v>35</v>
      </c>
      <c r="B2" s="230"/>
      <c r="C2" s="230"/>
      <c r="D2" s="231"/>
    </row>
    <row r="3" spans="1:4" ht="5.25" customHeight="1">
      <c r="A3" s="1"/>
      <c r="B3" s="2"/>
      <c r="C3" s="2"/>
      <c r="D3" s="3"/>
    </row>
    <row r="4" spans="1:4" ht="15.75" thickBot="1">
      <c r="A4" s="20" t="s">
        <v>0</v>
      </c>
      <c r="B4" s="21" t="s">
        <v>1</v>
      </c>
      <c r="C4" s="21" t="s">
        <v>2</v>
      </c>
      <c r="D4" s="22" t="s">
        <v>3</v>
      </c>
    </row>
    <row r="5" spans="1:4">
      <c r="A5" s="10">
        <v>1</v>
      </c>
      <c r="B5" s="11" t="s">
        <v>4</v>
      </c>
      <c r="C5" s="46">
        <v>6000</v>
      </c>
      <c r="D5" s="47"/>
    </row>
    <row r="6" spans="1:4">
      <c r="A6" s="12"/>
      <c r="B6" s="45" t="s">
        <v>10</v>
      </c>
      <c r="C6" s="48"/>
      <c r="D6" s="49">
        <v>6000</v>
      </c>
    </row>
    <row r="7" spans="1:4">
      <c r="A7" s="12">
        <v>2</v>
      </c>
      <c r="B7" s="53" t="s">
        <v>4</v>
      </c>
      <c r="C7" s="48">
        <v>5000</v>
      </c>
      <c r="D7" s="49"/>
    </row>
    <row r="8" spans="1:4">
      <c r="A8" s="12"/>
      <c r="B8" s="54" t="s">
        <v>38</v>
      </c>
      <c r="C8" s="48"/>
      <c r="D8" s="49">
        <v>5000</v>
      </c>
    </row>
    <row r="9" spans="1:4">
      <c r="A9" s="12">
        <v>3</v>
      </c>
      <c r="B9" s="53" t="s">
        <v>4</v>
      </c>
      <c r="C9" s="48">
        <v>9000</v>
      </c>
      <c r="D9" s="49"/>
    </row>
    <row r="10" spans="1:4">
      <c r="A10" s="12"/>
      <c r="B10" s="54" t="s">
        <v>40</v>
      </c>
      <c r="C10" s="48"/>
      <c r="D10" s="49">
        <v>9000</v>
      </c>
    </row>
    <row r="11" spans="1:4">
      <c r="A11" s="12">
        <v>4</v>
      </c>
      <c r="B11" s="53" t="s">
        <v>43</v>
      </c>
      <c r="C11" s="48">
        <v>3000</v>
      </c>
      <c r="D11" s="49"/>
    </row>
    <row r="12" spans="1:4">
      <c r="A12" s="12"/>
      <c r="B12" s="54" t="s">
        <v>4</v>
      </c>
      <c r="C12" s="48"/>
      <c r="D12" s="49">
        <v>3000</v>
      </c>
    </row>
    <row r="13" spans="1:4">
      <c r="A13" s="12">
        <v>5</v>
      </c>
      <c r="B13" s="53" t="s">
        <v>39</v>
      </c>
      <c r="C13" s="48">
        <v>4000</v>
      </c>
      <c r="D13" s="49"/>
    </row>
    <row r="14" spans="1:4">
      <c r="A14" s="12"/>
      <c r="B14" s="54" t="s">
        <v>4</v>
      </c>
      <c r="C14" s="48"/>
      <c r="D14" s="49">
        <v>4000</v>
      </c>
    </row>
    <row r="15" spans="1:4">
      <c r="A15" s="12">
        <v>6</v>
      </c>
      <c r="B15" s="53" t="s">
        <v>17</v>
      </c>
      <c r="C15" s="48">
        <v>2000</v>
      </c>
      <c r="D15" s="49"/>
    </row>
    <row r="16" spans="1:4">
      <c r="A16" s="12"/>
      <c r="B16" s="54" t="s">
        <v>4</v>
      </c>
      <c r="C16" s="48"/>
      <c r="D16" s="49">
        <v>2000</v>
      </c>
    </row>
    <row r="17" spans="1:4">
      <c r="A17" s="12">
        <v>7</v>
      </c>
      <c r="B17" s="53" t="s">
        <v>44</v>
      </c>
      <c r="C17" s="48">
        <v>2500</v>
      </c>
      <c r="D17" s="49"/>
    </row>
    <row r="18" spans="1:4">
      <c r="A18" s="12"/>
      <c r="B18" s="54" t="s">
        <v>4</v>
      </c>
      <c r="C18" s="48"/>
      <c r="D18" s="49">
        <v>2500</v>
      </c>
    </row>
    <row r="19" spans="1:4">
      <c r="A19" s="12"/>
      <c r="C19" s="48"/>
      <c r="D19" s="49"/>
    </row>
    <row r="20" spans="1:4">
      <c r="A20" s="12"/>
      <c r="C20" s="48"/>
      <c r="D20" s="49"/>
    </row>
    <row r="21" spans="1:4">
      <c r="A21" s="12"/>
      <c r="C21" s="48"/>
      <c r="D21" s="49"/>
    </row>
    <row r="22" spans="1:4">
      <c r="A22" s="12"/>
      <c r="C22" s="48"/>
      <c r="D22" s="49"/>
    </row>
    <row r="23" spans="1:4">
      <c r="A23" s="12"/>
      <c r="C23" s="48"/>
      <c r="D23" s="49"/>
    </row>
    <row r="24" spans="1:4">
      <c r="A24" s="12"/>
      <c r="C24" s="48"/>
      <c r="D24" s="49"/>
    </row>
    <row r="25" spans="1:4">
      <c r="A25" s="12"/>
      <c r="C25" s="48"/>
      <c r="D25" s="49"/>
    </row>
    <row r="26" spans="1:4">
      <c r="A26" s="12"/>
      <c r="C26" s="48"/>
      <c r="D26" s="49"/>
    </row>
    <row r="27" spans="1:4">
      <c r="A27" s="12"/>
      <c r="C27" s="48"/>
      <c r="D27" s="49"/>
    </row>
    <row r="28" spans="1:4">
      <c r="A28" s="12"/>
      <c r="C28" s="48"/>
      <c r="D28" s="49"/>
    </row>
    <row r="29" spans="1:4">
      <c r="A29" s="12"/>
      <c r="C29" s="48"/>
      <c r="D29" s="49"/>
    </row>
    <row r="30" spans="1:4">
      <c r="A30" s="12"/>
      <c r="C30" s="48"/>
      <c r="D30" s="49"/>
    </row>
    <row r="31" spans="1:4">
      <c r="A31" s="12"/>
      <c r="C31" s="48"/>
      <c r="D31" s="49"/>
    </row>
    <row r="32" spans="1:4">
      <c r="A32" s="12"/>
      <c r="C32" s="48"/>
      <c r="D32" s="49"/>
    </row>
    <row r="33" spans="1:4">
      <c r="A33" s="12"/>
      <c r="C33" s="48"/>
      <c r="D33" s="49"/>
    </row>
    <row r="34" spans="1:4">
      <c r="A34" s="12"/>
      <c r="C34" s="48"/>
      <c r="D34" s="49"/>
    </row>
    <row r="35" spans="1:4">
      <c r="A35" s="12"/>
      <c r="C35" s="48"/>
      <c r="D35" s="49"/>
    </row>
    <row r="36" spans="1:4">
      <c r="A36" s="12"/>
      <c r="C36" s="48"/>
      <c r="D36" s="49"/>
    </row>
    <row r="37" spans="1:4">
      <c r="A37" s="12"/>
      <c r="C37" s="48"/>
      <c r="D37" s="49"/>
    </row>
    <row r="38" spans="1:4">
      <c r="A38" s="12"/>
      <c r="C38" s="48"/>
      <c r="D38" s="49"/>
    </row>
    <row r="39" spans="1:4">
      <c r="A39" s="12"/>
      <c r="C39" s="48"/>
      <c r="D39" s="49"/>
    </row>
    <row r="40" spans="1:4">
      <c r="A40" s="12"/>
      <c r="C40" s="48"/>
      <c r="D40" s="49"/>
    </row>
    <row r="41" spans="1:4">
      <c r="A41" s="12"/>
      <c r="C41" s="48"/>
      <c r="D41" s="49"/>
    </row>
    <row r="42" spans="1:4">
      <c r="A42" s="12"/>
      <c r="C42" s="48"/>
      <c r="D42" s="49"/>
    </row>
    <row r="43" spans="1:4">
      <c r="A43" s="12"/>
      <c r="C43" s="48"/>
      <c r="D43" s="49"/>
    </row>
    <row r="44" spans="1:4">
      <c r="A44" s="12"/>
      <c r="C44" s="48"/>
      <c r="D44" s="49"/>
    </row>
    <row r="45" spans="1:4">
      <c r="A45" s="12"/>
      <c r="C45" s="48"/>
      <c r="D45" s="49"/>
    </row>
    <row r="46" spans="1:4">
      <c r="A46" s="12"/>
      <c r="C46" s="48"/>
      <c r="D46" s="49"/>
    </row>
    <row r="47" spans="1:4">
      <c r="A47" s="12"/>
      <c r="C47" s="48"/>
      <c r="D47" s="49"/>
    </row>
    <row r="48" spans="1:4">
      <c r="A48" s="12"/>
      <c r="C48" s="48"/>
      <c r="D48" s="49"/>
    </row>
    <row r="49" spans="1:4">
      <c r="A49" s="12"/>
      <c r="C49" s="48"/>
      <c r="D49" s="49"/>
    </row>
    <row r="50" spans="1:4">
      <c r="A50" s="12"/>
      <c r="C50" s="48"/>
      <c r="D50" s="49"/>
    </row>
    <row r="51" spans="1:4">
      <c r="A51" s="12"/>
      <c r="C51" s="48"/>
      <c r="D51" s="49"/>
    </row>
    <row r="52" spans="1:4">
      <c r="A52" s="12"/>
      <c r="C52" s="48"/>
      <c r="D52" s="49"/>
    </row>
    <row r="53" spans="1:4" ht="13.5" thickBot="1">
      <c r="A53" s="17"/>
      <c r="B53" s="18"/>
      <c r="C53" s="50"/>
      <c r="D53" s="51"/>
    </row>
    <row r="54" spans="1:4">
      <c r="A54" s="2"/>
      <c r="B54" s="2"/>
      <c r="C54" s="52"/>
      <c r="D54" s="52"/>
    </row>
    <row r="55" spans="1:4">
      <c r="A55" s="2"/>
      <c r="B55" s="2"/>
      <c r="C55" s="52"/>
      <c r="D55" s="52"/>
    </row>
    <row r="56" spans="1:4">
      <c r="A56" s="2"/>
      <c r="B56" s="2"/>
      <c r="C56" s="52"/>
      <c r="D56" s="52"/>
    </row>
    <row r="57" spans="1:4">
      <c r="A57" s="2"/>
      <c r="B57" s="2"/>
      <c r="C57" s="52"/>
      <c r="D57" s="52"/>
    </row>
    <row r="58" spans="1:4">
      <c r="A58" s="2"/>
      <c r="B58" s="2"/>
      <c r="C58" s="52"/>
      <c r="D58" s="52"/>
    </row>
    <row r="59" spans="1:4">
      <c r="A59" s="2"/>
      <c r="B59" s="2"/>
      <c r="C59" s="52"/>
      <c r="D59" s="52"/>
    </row>
    <row r="60" spans="1:4">
      <c r="A60" s="2"/>
      <c r="B60" s="2"/>
      <c r="C60" s="52"/>
      <c r="D60" s="52"/>
    </row>
    <row r="61" spans="1:4">
      <c r="A61" s="2"/>
      <c r="B61" s="2"/>
      <c r="C61" s="52"/>
      <c r="D61" s="52"/>
    </row>
    <row r="62" spans="1:4">
      <c r="A62" s="2"/>
      <c r="B62" s="2"/>
      <c r="C62" s="52"/>
      <c r="D62" s="52"/>
    </row>
    <row r="63" spans="1:4">
      <c r="A63" s="2"/>
      <c r="B63" s="2"/>
      <c r="C63" s="52"/>
      <c r="D63" s="52"/>
    </row>
    <row r="64" spans="1:4">
      <c r="A64" s="2"/>
      <c r="B64" s="2"/>
      <c r="C64" s="52"/>
      <c r="D64" s="52"/>
    </row>
    <row r="65" spans="1:4">
      <c r="A65" s="2"/>
      <c r="B65" s="2"/>
      <c r="C65" s="52"/>
      <c r="D65" s="52"/>
    </row>
    <row r="66" spans="1:4">
      <c r="A66" s="2"/>
      <c r="B66" s="2"/>
      <c r="C66" s="52"/>
      <c r="D66" s="52"/>
    </row>
    <row r="67" spans="1:4">
      <c r="A67" s="2"/>
      <c r="B67" s="2"/>
      <c r="C67" s="52"/>
      <c r="D67" s="52"/>
    </row>
    <row r="68" spans="1:4">
      <c r="A68" s="2"/>
      <c r="B68" s="2"/>
      <c r="C68" s="52"/>
      <c r="D68" s="52"/>
    </row>
    <row r="69" spans="1:4">
      <c r="A69" s="2"/>
      <c r="B69" s="2"/>
      <c r="C69" s="52"/>
      <c r="D69" s="52"/>
    </row>
    <row r="70" spans="1:4">
      <c r="A70" s="2"/>
      <c r="B70" s="2"/>
      <c r="C70" s="52"/>
      <c r="D70" s="52"/>
    </row>
    <row r="71" spans="1:4">
      <c r="A71" s="2"/>
      <c r="B71" s="2"/>
      <c r="C71" s="52"/>
      <c r="D71" s="52"/>
    </row>
    <row r="72" spans="1:4">
      <c r="A72" s="2"/>
      <c r="B72" s="2"/>
      <c r="C72" s="52"/>
      <c r="D72" s="52"/>
    </row>
    <row r="73" spans="1:4">
      <c r="A73" s="2"/>
      <c r="B73" s="2"/>
      <c r="C73" s="52"/>
      <c r="D73" s="52"/>
    </row>
    <row r="74" spans="1:4">
      <c r="A74" s="2"/>
      <c r="B74" s="2"/>
      <c r="C74" s="52"/>
      <c r="D74" s="52"/>
    </row>
    <row r="75" spans="1:4">
      <c r="A75" s="2"/>
      <c r="B75" s="2"/>
      <c r="C75" s="52"/>
      <c r="D75" s="52"/>
    </row>
    <row r="76" spans="1:4">
      <c r="A76" s="2"/>
      <c r="B76" s="2"/>
      <c r="C76" s="52"/>
      <c r="D76" s="52"/>
    </row>
    <row r="77" spans="1:4">
      <c r="A77" s="2"/>
      <c r="B77" s="2"/>
      <c r="C77" s="52"/>
      <c r="D77" s="52"/>
    </row>
    <row r="78" spans="1:4">
      <c r="A78" s="2"/>
      <c r="B78" s="2"/>
      <c r="C78" s="52"/>
      <c r="D78" s="52"/>
    </row>
    <row r="79" spans="1:4">
      <c r="A79" s="2"/>
      <c r="B79" s="2"/>
      <c r="C79" s="52"/>
      <c r="D79" s="52"/>
    </row>
    <row r="80" spans="1:4">
      <c r="A80" s="2"/>
      <c r="B80" s="2"/>
      <c r="C80" s="52"/>
      <c r="D80" s="52"/>
    </row>
    <row r="81" spans="1:4">
      <c r="A81" s="2"/>
      <c r="B81" s="2"/>
      <c r="C81" s="52"/>
      <c r="D81" s="52"/>
    </row>
    <row r="82" spans="1:4">
      <c r="A82" s="2"/>
      <c r="B82" s="2"/>
      <c r="C82" s="52"/>
      <c r="D82" s="52"/>
    </row>
    <row r="83" spans="1:4">
      <c r="A83" s="2"/>
      <c r="B83" s="2"/>
      <c r="C83" s="52"/>
      <c r="D83" s="52"/>
    </row>
    <row r="84" spans="1:4">
      <c r="A84" s="2"/>
      <c r="B84" s="2"/>
      <c r="C84" s="52"/>
      <c r="D84" s="52"/>
    </row>
    <row r="85" spans="1:4">
      <c r="A85" s="2"/>
      <c r="B85" s="2"/>
      <c r="C85" s="52"/>
      <c r="D85" s="52"/>
    </row>
    <row r="86" spans="1:4">
      <c r="A86" s="2"/>
      <c r="B86" s="2"/>
      <c r="C86" s="52"/>
      <c r="D86" s="52"/>
    </row>
    <row r="87" spans="1:4">
      <c r="A87" s="2"/>
      <c r="B87" s="2"/>
      <c r="C87" s="52"/>
      <c r="D87" s="52"/>
    </row>
    <row r="88" spans="1:4">
      <c r="A88" s="2"/>
      <c r="B88" s="2"/>
      <c r="C88" s="52"/>
      <c r="D88" s="52"/>
    </row>
    <row r="89" spans="1:4">
      <c r="A89" s="2"/>
      <c r="B89" s="2"/>
      <c r="C89" s="52"/>
      <c r="D89" s="52"/>
    </row>
    <row r="90" spans="1:4">
      <c r="A90" s="2"/>
      <c r="B90" s="2"/>
      <c r="C90" s="52"/>
      <c r="D90" s="52"/>
    </row>
    <row r="91" spans="1:4">
      <c r="A91" s="2"/>
      <c r="B91" s="2"/>
      <c r="C91" s="52"/>
      <c r="D91" s="52"/>
    </row>
    <row r="92" spans="1:4">
      <c r="A92" s="2"/>
      <c r="B92" s="2"/>
      <c r="C92" s="52"/>
      <c r="D92" s="52"/>
    </row>
    <row r="93" spans="1:4">
      <c r="A93" s="2"/>
      <c r="B93" s="2"/>
      <c r="C93" s="52"/>
      <c r="D93" s="52"/>
    </row>
    <row r="94" spans="1:4">
      <c r="A94" s="2"/>
      <c r="B94" s="2"/>
      <c r="C94" s="52"/>
      <c r="D94" s="52"/>
    </row>
    <row r="95" spans="1:4">
      <c r="A95" s="2"/>
      <c r="B95" s="2"/>
      <c r="C95" s="52"/>
      <c r="D95" s="52"/>
    </row>
    <row r="96" spans="1:4">
      <c r="A96" s="2"/>
      <c r="B96" s="2"/>
      <c r="C96" s="52"/>
      <c r="D96" s="52"/>
    </row>
    <row r="97" spans="1:4">
      <c r="A97" s="2"/>
      <c r="B97" s="2"/>
      <c r="C97" s="52"/>
      <c r="D97" s="52"/>
    </row>
    <row r="98" spans="1:4">
      <c r="A98" s="2"/>
      <c r="B98" s="2"/>
      <c r="C98" s="52"/>
      <c r="D98" s="52"/>
    </row>
    <row r="99" spans="1:4">
      <c r="A99" s="2"/>
      <c r="B99" s="2"/>
      <c r="C99" s="52"/>
      <c r="D99" s="52"/>
    </row>
    <row r="100" spans="1:4">
      <c r="A100" s="2"/>
      <c r="B100" s="2"/>
      <c r="C100" s="52"/>
      <c r="D100" s="52"/>
    </row>
    <row r="101" spans="1:4">
      <c r="A101" s="2"/>
      <c r="B101" s="2"/>
      <c r="C101" s="52"/>
      <c r="D101" s="52"/>
    </row>
    <row r="102" spans="1:4">
      <c r="A102" s="2"/>
      <c r="B102" s="2"/>
      <c r="C102" s="52"/>
      <c r="D102" s="52"/>
    </row>
    <row r="103" spans="1:4">
      <c r="A103" s="2"/>
      <c r="B103" s="2"/>
      <c r="C103" s="52"/>
      <c r="D103" s="52"/>
    </row>
    <row r="104" spans="1:4">
      <c r="A104" s="2"/>
      <c r="B104" s="2"/>
      <c r="C104" s="52"/>
      <c r="D104" s="52"/>
    </row>
    <row r="105" spans="1:4">
      <c r="A105" s="2"/>
      <c r="B105" s="2"/>
      <c r="C105" s="52"/>
      <c r="D105" s="52"/>
    </row>
    <row r="106" spans="1:4">
      <c r="A106" s="2"/>
      <c r="B106" s="2"/>
      <c r="C106" s="52"/>
      <c r="D106" s="5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</sheetData>
  <mergeCells count="1">
    <mergeCell ref="A2:D2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&amp;CChapter 05 Accounting for Merchandising Business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54"/>
  <sheetViews>
    <sheetView zoomScale="115" zoomScaleNormal="115" workbookViewId="0">
      <selection activeCell="B42" sqref="B42"/>
    </sheetView>
  </sheetViews>
  <sheetFormatPr defaultRowHeight="12.75"/>
  <cols>
    <col min="1" max="1" width="5.7109375" bestFit="1" customWidth="1"/>
    <col min="2" max="2" width="31.5703125" customWidth="1"/>
    <col min="3" max="3" width="18.140625" customWidth="1"/>
    <col min="4" max="4" width="27.28515625" customWidth="1"/>
  </cols>
  <sheetData>
    <row r="1" spans="1:4" ht="16.5" thickBot="1">
      <c r="A1" s="122"/>
      <c r="B1" s="121"/>
      <c r="C1" s="121"/>
      <c r="D1" s="123"/>
    </row>
    <row r="2" spans="1:4" ht="15.75">
      <c r="A2" s="229" t="s">
        <v>78</v>
      </c>
      <c r="B2" s="230"/>
      <c r="C2" s="230"/>
      <c r="D2" s="231"/>
    </row>
    <row r="3" spans="1:4">
      <c r="A3" s="1"/>
      <c r="B3" s="2"/>
      <c r="C3" s="2"/>
      <c r="D3" s="3"/>
    </row>
    <row r="4" spans="1:4" ht="15.75" thickBot="1">
      <c r="A4" s="20" t="s">
        <v>0</v>
      </c>
      <c r="B4" s="21" t="s">
        <v>1</v>
      </c>
      <c r="C4" s="21" t="s">
        <v>2</v>
      </c>
      <c r="D4" s="22" t="s">
        <v>3</v>
      </c>
    </row>
    <row r="5" spans="1:4">
      <c r="A5" s="10">
        <v>1</v>
      </c>
      <c r="B5" s="11" t="s">
        <v>64</v>
      </c>
      <c r="C5" s="46">
        <v>1000</v>
      </c>
      <c r="D5" s="102"/>
    </row>
    <row r="6" spans="1:4">
      <c r="A6" s="12"/>
      <c r="B6" s="45" t="s">
        <v>4</v>
      </c>
      <c r="C6" s="13"/>
      <c r="D6" s="49">
        <v>1000</v>
      </c>
    </row>
    <row r="7" spans="1:4">
      <c r="A7" s="12">
        <v>2</v>
      </c>
      <c r="B7" s="13" t="s">
        <v>4</v>
      </c>
      <c r="C7" s="48">
        <v>42000</v>
      </c>
      <c r="D7" s="14"/>
    </row>
    <row r="8" spans="1:4">
      <c r="A8" s="12"/>
      <c r="B8" s="45" t="s">
        <v>10</v>
      </c>
      <c r="C8" s="13"/>
      <c r="D8" s="49">
        <v>42000</v>
      </c>
    </row>
    <row r="9" spans="1:4">
      <c r="A9" s="12">
        <v>3</v>
      </c>
      <c r="B9" s="53" t="s">
        <v>51</v>
      </c>
      <c r="C9" s="103">
        <v>6000</v>
      </c>
      <c r="D9" s="14"/>
    </row>
    <row r="10" spans="1:4">
      <c r="A10" s="12"/>
      <c r="B10" s="54" t="s">
        <v>4</v>
      </c>
      <c r="C10" s="103"/>
      <c r="D10" s="14">
        <v>6000</v>
      </c>
    </row>
    <row r="11" spans="1:4">
      <c r="A11" s="12">
        <v>4</v>
      </c>
      <c r="B11" s="152" t="s">
        <v>58</v>
      </c>
      <c r="C11" s="13">
        <v>800</v>
      </c>
      <c r="D11" s="104"/>
    </row>
    <row r="12" spans="1:4">
      <c r="A12" s="12"/>
      <c r="B12" s="45" t="s">
        <v>4</v>
      </c>
      <c r="C12" s="103"/>
      <c r="D12" s="14">
        <v>800</v>
      </c>
    </row>
    <row r="13" spans="1:4">
      <c r="A13" s="12">
        <v>5</v>
      </c>
      <c r="B13" s="153" t="s">
        <v>79</v>
      </c>
      <c r="C13" s="103">
        <v>12000</v>
      </c>
      <c r="D13" s="104"/>
    </row>
    <row r="14" spans="1:4">
      <c r="A14" s="12"/>
      <c r="B14" s="54" t="s">
        <v>53</v>
      </c>
      <c r="C14" s="13"/>
      <c r="D14" s="104">
        <v>12000</v>
      </c>
    </row>
    <row r="15" spans="1:4">
      <c r="A15" s="12">
        <v>6</v>
      </c>
      <c r="B15" s="153" t="s">
        <v>53</v>
      </c>
      <c r="C15" s="13">
        <v>240</v>
      </c>
      <c r="D15" s="13"/>
    </row>
    <row r="16" spans="1:4">
      <c r="A16" s="12"/>
      <c r="B16" s="54" t="s">
        <v>79</v>
      </c>
      <c r="C16" s="103"/>
      <c r="D16" s="14">
        <v>240</v>
      </c>
    </row>
    <row r="17" spans="1:4">
      <c r="A17" s="72" t="s">
        <v>80</v>
      </c>
      <c r="B17" s="153" t="s">
        <v>4</v>
      </c>
      <c r="C17" s="103">
        <v>5000</v>
      </c>
      <c r="D17" s="103"/>
    </row>
    <row r="18" spans="1:4">
      <c r="A18" s="12"/>
      <c r="B18" s="53" t="s">
        <v>48</v>
      </c>
      <c r="C18" s="103">
        <v>15000</v>
      </c>
      <c r="D18" s="14"/>
    </row>
    <row r="19" spans="1:4">
      <c r="A19" s="12"/>
      <c r="B19" s="54" t="s">
        <v>81</v>
      </c>
      <c r="C19" s="13"/>
      <c r="D19" s="103">
        <v>20000</v>
      </c>
    </row>
    <row r="20" spans="1:4">
      <c r="A20" s="72" t="s">
        <v>82</v>
      </c>
      <c r="B20" s="53" t="s">
        <v>83</v>
      </c>
      <c r="C20" s="103">
        <v>9440</v>
      </c>
      <c r="D20" s="14"/>
    </row>
    <row r="21" spans="1:4">
      <c r="A21" s="12"/>
      <c r="B21" s="54" t="s">
        <v>79</v>
      </c>
      <c r="C21" s="13"/>
      <c r="D21" s="103">
        <v>9440</v>
      </c>
    </row>
    <row r="22" spans="1:4">
      <c r="A22" s="12">
        <v>8</v>
      </c>
      <c r="B22" s="53" t="s">
        <v>12</v>
      </c>
      <c r="C22" s="103">
        <v>9500</v>
      </c>
      <c r="D22" s="14"/>
    </row>
    <row r="23" spans="1:4">
      <c r="A23" s="12"/>
      <c r="B23" s="54" t="s">
        <v>4</v>
      </c>
      <c r="C23" s="13"/>
      <c r="D23" s="104">
        <v>9500</v>
      </c>
    </row>
    <row r="24" spans="1:4">
      <c r="A24" s="12">
        <v>9</v>
      </c>
      <c r="B24" s="53" t="s">
        <v>48</v>
      </c>
      <c r="C24" s="103">
        <v>36000</v>
      </c>
      <c r="D24" s="14"/>
    </row>
    <row r="25" spans="1:4">
      <c r="A25" s="12"/>
      <c r="B25" s="54" t="s">
        <v>40</v>
      </c>
      <c r="C25" s="13"/>
      <c r="D25" s="104">
        <v>36000</v>
      </c>
    </row>
    <row r="26" spans="1:4">
      <c r="A26" s="72" t="s">
        <v>84</v>
      </c>
      <c r="B26" s="53" t="s">
        <v>53</v>
      </c>
      <c r="C26" s="103">
        <v>160</v>
      </c>
      <c r="D26" s="14"/>
    </row>
    <row r="27" spans="1:4">
      <c r="A27" s="72"/>
      <c r="B27" s="54" t="s">
        <v>79</v>
      </c>
      <c r="C27" s="13"/>
      <c r="D27" s="103">
        <v>160</v>
      </c>
    </row>
    <row r="28" spans="1:4">
      <c r="A28" s="72" t="s">
        <v>85</v>
      </c>
      <c r="B28" s="53" t="s">
        <v>53</v>
      </c>
      <c r="C28" s="103">
        <v>7840</v>
      </c>
      <c r="D28" s="14"/>
    </row>
    <row r="29" spans="1:4">
      <c r="A29" s="12"/>
      <c r="B29" s="54" t="s">
        <v>4</v>
      </c>
      <c r="C29" s="13"/>
      <c r="D29" s="103">
        <v>7840</v>
      </c>
    </row>
    <row r="30" spans="1:4">
      <c r="A30" s="12">
        <v>11</v>
      </c>
      <c r="B30" s="53" t="s">
        <v>53</v>
      </c>
      <c r="C30" s="13">
        <v>2780</v>
      </c>
      <c r="D30" s="14"/>
    </row>
    <row r="31" spans="1:4">
      <c r="A31" s="12"/>
      <c r="B31" s="54" t="s">
        <v>4</v>
      </c>
      <c r="C31" s="13"/>
      <c r="D31" s="3">
        <v>2780</v>
      </c>
    </row>
    <row r="32" spans="1:4">
      <c r="A32">
        <v>12</v>
      </c>
      <c r="B32" s="106" t="s">
        <v>4</v>
      </c>
      <c r="C32" s="103">
        <v>43000</v>
      </c>
      <c r="D32" s="15"/>
    </row>
    <row r="33" spans="1:4">
      <c r="B33" s="107" t="s">
        <v>48</v>
      </c>
      <c r="C33" s="13"/>
      <c r="D33" s="109">
        <v>43000</v>
      </c>
    </row>
    <row r="34" spans="1:4">
      <c r="A34">
        <v>13</v>
      </c>
      <c r="B34" s="106" t="s">
        <v>4</v>
      </c>
      <c r="C34" s="103">
        <v>3000</v>
      </c>
      <c r="D34" s="15"/>
    </row>
    <row r="35" spans="1:4">
      <c r="B35" s="154" t="s">
        <v>48</v>
      </c>
      <c r="C35" s="103">
        <v>9000</v>
      </c>
      <c r="D35" s="109"/>
    </row>
    <row r="36" spans="1:4">
      <c r="B36" s="107" t="s">
        <v>40</v>
      </c>
      <c r="C36" s="48"/>
      <c r="D36" s="109">
        <v>12000</v>
      </c>
    </row>
    <row r="37" spans="1:4">
      <c r="A37">
        <v>14</v>
      </c>
      <c r="B37" s="154" t="s">
        <v>66</v>
      </c>
      <c r="C37" s="48">
        <v>1620</v>
      </c>
      <c r="D37" s="110"/>
    </row>
    <row r="38" spans="1:4">
      <c r="B38" s="107" t="s">
        <v>4</v>
      </c>
      <c r="C38" s="103"/>
      <c r="D38" s="15">
        <v>1620</v>
      </c>
    </row>
    <row r="39" spans="1:4">
      <c r="A39">
        <v>15</v>
      </c>
      <c r="B39" s="154" t="s">
        <v>86</v>
      </c>
      <c r="C39" s="13">
        <v>1100</v>
      </c>
      <c r="D39" s="109"/>
    </row>
    <row r="40" spans="1:4">
      <c r="B40" s="107" t="s">
        <v>4</v>
      </c>
      <c r="C40" s="15"/>
      <c r="D40" s="13">
        <v>1100</v>
      </c>
    </row>
    <row r="41" spans="1:4">
      <c r="A41">
        <v>16</v>
      </c>
      <c r="B41" s="154" t="s">
        <v>11</v>
      </c>
      <c r="C41" s="109">
        <v>12000</v>
      </c>
      <c r="D41" s="13"/>
    </row>
    <row r="42" spans="1:4">
      <c r="B42" s="107" t="s">
        <v>4</v>
      </c>
      <c r="C42" s="15"/>
      <c r="D42" s="103">
        <v>12000</v>
      </c>
    </row>
    <row r="43" spans="1:4">
      <c r="A43">
        <v>17</v>
      </c>
      <c r="B43" s="154" t="s">
        <v>57</v>
      </c>
      <c r="C43" s="15">
        <v>770</v>
      </c>
      <c r="D43" s="13"/>
    </row>
    <row r="44" spans="1:4">
      <c r="B44" s="107" t="s">
        <v>58</v>
      </c>
      <c r="C44" s="15"/>
      <c r="D44" s="13">
        <v>770</v>
      </c>
    </row>
    <row r="45" spans="1:4">
      <c r="A45">
        <v>18</v>
      </c>
      <c r="B45" s="154" t="s">
        <v>60</v>
      </c>
      <c r="C45" s="15">
        <v>5000</v>
      </c>
      <c r="D45" s="13"/>
    </row>
    <row r="46" spans="1:4">
      <c r="B46" s="107" t="s">
        <v>51</v>
      </c>
      <c r="C46" s="15"/>
      <c r="D46" s="13">
        <v>5000</v>
      </c>
    </row>
    <row r="47" spans="1:4">
      <c r="A47">
        <v>19</v>
      </c>
      <c r="B47" s="154" t="s">
        <v>54</v>
      </c>
      <c r="C47" s="15">
        <v>900</v>
      </c>
      <c r="D47" s="13"/>
    </row>
    <row r="48" spans="1:4">
      <c r="B48" s="107" t="s">
        <v>40</v>
      </c>
      <c r="C48" s="15"/>
      <c r="D48" s="13">
        <v>900</v>
      </c>
    </row>
    <row r="49" spans="1:4">
      <c r="A49">
        <v>20</v>
      </c>
      <c r="B49" s="154" t="s">
        <v>12</v>
      </c>
      <c r="C49" s="109">
        <v>1500</v>
      </c>
      <c r="D49" s="13"/>
    </row>
    <row r="50" spans="1:4">
      <c r="B50" s="111" t="s">
        <v>64</v>
      </c>
      <c r="C50" s="156"/>
      <c r="D50" s="157">
        <v>1500</v>
      </c>
    </row>
    <row r="51" spans="1:4">
      <c r="B51" s="2"/>
      <c r="C51" s="2"/>
      <c r="D51" s="155"/>
    </row>
    <row r="52" spans="1:4">
      <c r="B52" s="2"/>
    </row>
    <row r="53" spans="1:4">
      <c r="B53" s="2"/>
    </row>
    <row r="54" spans="1:4">
      <c r="B54" s="2"/>
    </row>
  </sheetData>
  <mergeCells count="1">
    <mergeCell ref="A2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57"/>
  <sheetViews>
    <sheetView workbookViewId="0">
      <selection activeCell="A2" sqref="A2:H57"/>
    </sheetView>
  </sheetViews>
  <sheetFormatPr defaultRowHeight="12.75"/>
  <cols>
    <col min="2" max="2" width="12.5703125" customWidth="1"/>
    <col min="8" max="8" width="16.42578125" customWidth="1"/>
  </cols>
  <sheetData>
    <row r="2" spans="1:8" ht="15.75">
      <c r="A2" s="233" t="s">
        <v>87</v>
      </c>
      <c r="B2" s="233"/>
      <c r="C2" s="233"/>
      <c r="D2" s="233"/>
      <c r="E2" s="233"/>
      <c r="F2" s="233"/>
      <c r="G2" s="233"/>
      <c r="H2" s="233"/>
    </row>
    <row r="4" spans="1:8" ht="15.75" thickBot="1">
      <c r="A4" s="234" t="s">
        <v>5</v>
      </c>
      <c r="B4" s="234"/>
      <c r="C4" s="23" t="s">
        <v>6</v>
      </c>
      <c r="D4" s="234" t="s">
        <v>8</v>
      </c>
      <c r="E4" s="234"/>
      <c r="F4" s="23" t="s">
        <v>7</v>
      </c>
      <c r="G4" s="234" t="s">
        <v>9</v>
      </c>
      <c r="H4" s="234"/>
    </row>
    <row r="6" spans="1:8" ht="13.5" thickBot="1">
      <c r="A6" s="232" t="s">
        <v>4</v>
      </c>
      <c r="B6" s="232"/>
      <c r="D6" s="241"/>
      <c r="E6" s="241"/>
      <c r="G6" s="232" t="s">
        <v>10</v>
      </c>
      <c r="H6" s="232"/>
    </row>
    <row r="7" spans="1:8">
      <c r="A7" s="108">
        <f>'General Ledger 2013'!A14</f>
        <v>12500</v>
      </c>
      <c r="B7" s="58">
        <f>'General Journal 2014'!D6</f>
        <v>1000</v>
      </c>
      <c r="D7" s="52"/>
      <c r="E7" s="52"/>
      <c r="G7" s="96"/>
      <c r="H7" s="58">
        <f>'General Ledger 2013'!H8</f>
        <v>8000</v>
      </c>
    </row>
    <row r="8" spans="1:8" ht="13.5" thickBot="1">
      <c r="A8" s="108">
        <f>'General Journal 2014'!C7</f>
        <v>42000</v>
      </c>
      <c r="B8" s="59">
        <f>'General Journal 2014'!D12</f>
        <v>800</v>
      </c>
      <c r="D8" s="2"/>
      <c r="E8" s="52"/>
      <c r="G8" s="9"/>
      <c r="H8" s="60">
        <f>'General Journal 2014'!D8</f>
        <v>42000</v>
      </c>
    </row>
    <row r="9" spans="1:8">
      <c r="A9" s="108">
        <f>'General Journal 2014'!C17</f>
        <v>5000</v>
      </c>
      <c r="B9" s="59">
        <f>'General Journal 2014'!D23</f>
        <v>9500</v>
      </c>
      <c r="D9" s="2"/>
      <c r="E9" s="2"/>
      <c r="H9" s="52">
        <f>SUM(H7:H8)</f>
        <v>50000</v>
      </c>
    </row>
    <row r="10" spans="1:8" ht="13.5" thickBot="1">
      <c r="A10" s="124">
        <f>'General Journal 2014'!C32</f>
        <v>43000</v>
      </c>
      <c r="B10" s="116">
        <f>'General Journal 2014'!D29</f>
        <v>7840</v>
      </c>
      <c r="D10" s="232" t="s">
        <v>74</v>
      </c>
      <c r="E10" s="232"/>
    </row>
    <row r="11" spans="1:8" ht="13.5" thickBot="1">
      <c r="A11" s="131">
        <f>'General Journal 2014'!C34</f>
        <v>3000</v>
      </c>
      <c r="B11" s="116">
        <f>'General Journal 2014'!D31</f>
        <v>2780</v>
      </c>
      <c r="D11" s="114">
        <f>'General Journal 2014'!C5</f>
        <v>1000</v>
      </c>
      <c r="E11" s="55">
        <f>'General Ledger 2013'!E13</f>
        <v>1000</v>
      </c>
      <c r="G11" s="232" t="s">
        <v>31</v>
      </c>
      <c r="H11" s="232"/>
    </row>
    <row r="12" spans="1:8" ht="13.5" thickBot="1">
      <c r="B12" s="116">
        <f>'General Journal 2014'!D38</f>
        <v>1620</v>
      </c>
      <c r="E12" s="120">
        <f>'General Journal 2014'!D50</f>
        <v>1500</v>
      </c>
      <c r="G12" s="24"/>
      <c r="H12" s="56">
        <f>'Equity Statement 2013'!D13</f>
        <v>11220</v>
      </c>
    </row>
    <row r="13" spans="1:8">
      <c r="A13" s="3"/>
      <c r="B13" s="108">
        <f>'General Journal 2014'!C9</f>
        <v>6000</v>
      </c>
      <c r="D13" s="5"/>
      <c r="E13" s="108">
        <f>SUM(E11:E12)-SUM(D11)</f>
        <v>1500</v>
      </c>
      <c r="G13" s="2"/>
      <c r="H13" s="96">
        <f>SUM(H12)</f>
        <v>11220</v>
      </c>
    </row>
    <row r="14" spans="1:8">
      <c r="A14" s="3"/>
      <c r="B14" s="108">
        <f>'General Journal 2014'!D42</f>
        <v>12000</v>
      </c>
      <c r="D14" s="2"/>
      <c r="E14" s="108"/>
      <c r="G14" s="2"/>
      <c r="H14" s="52"/>
    </row>
    <row r="15" spans="1:8" ht="13.5" thickBot="1">
      <c r="A15" s="3"/>
      <c r="B15" s="2">
        <f>'General Journal 2014'!D40</f>
        <v>1100</v>
      </c>
      <c r="D15" s="2"/>
      <c r="E15" s="108"/>
      <c r="G15" s="2"/>
      <c r="H15" s="52"/>
    </row>
    <row r="16" spans="1:8" ht="13.5" thickBot="1">
      <c r="A16" s="96">
        <f>SUM(A7:A11)-SUM(B7:B15)</f>
        <v>62860</v>
      </c>
      <c r="B16" s="5"/>
      <c r="D16" s="232" t="s">
        <v>53</v>
      </c>
      <c r="E16" s="232"/>
      <c r="H16" s="2"/>
    </row>
    <row r="17" spans="1:8" ht="13.5" thickBot="1">
      <c r="A17" s="232" t="s">
        <v>39</v>
      </c>
      <c r="B17" s="232"/>
      <c r="D17" s="125">
        <f>'General Journal 2014'!C15</f>
        <v>240</v>
      </c>
      <c r="E17" s="73">
        <f>'General Ledger 2013'!E18</f>
        <v>0</v>
      </c>
    </row>
    <row r="18" spans="1:8" ht="13.5" thickBot="1">
      <c r="A18" s="115">
        <f>'General Ledger 2013'!A16</f>
        <v>4000</v>
      </c>
      <c r="B18" s="25"/>
      <c r="D18" s="159">
        <f>'General Journal 2014'!C26</f>
        <v>160</v>
      </c>
      <c r="E18" s="118">
        <f>'General Journal 2014'!D14</f>
        <v>12000</v>
      </c>
      <c r="G18" s="232" t="s">
        <v>40</v>
      </c>
      <c r="H18" s="232"/>
    </row>
    <row r="19" spans="1:8">
      <c r="A19" s="124">
        <f>SUM(A18)</f>
        <v>4000</v>
      </c>
      <c r="B19" s="2"/>
      <c r="D19" s="159">
        <f>'General Journal 2014'!C28</f>
        <v>7840</v>
      </c>
      <c r="E19" s="160"/>
      <c r="G19" s="6"/>
      <c r="H19" s="119">
        <f>'General Journal 2014'!D25</f>
        <v>36000</v>
      </c>
    </row>
    <row r="20" spans="1:8" ht="13.5" thickBot="1">
      <c r="A20" s="232" t="s">
        <v>48</v>
      </c>
      <c r="B20" s="232"/>
      <c r="D20" s="161">
        <f>'General Journal 2014'!C30</f>
        <v>2780</v>
      </c>
      <c r="E20" s="120"/>
      <c r="H20" s="116">
        <f>'General Journal 2014'!D42</f>
        <v>12000</v>
      </c>
    </row>
    <row r="21" spans="1:8" ht="13.5" thickBot="1">
      <c r="A21" s="108">
        <f>'General Ledger 2013'!A21</f>
        <v>3500</v>
      </c>
      <c r="B21" s="119">
        <f>'General Journal 2014'!D33</f>
        <v>43000</v>
      </c>
      <c r="D21" s="55"/>
      <c r="E21" s="55">
        <f>SUM(E17:E18)-SUM(D17:D20)</f>
        <v>980</v>
      </c>
      <c r="H21" s="59">
        <f>'General Journal 2014'!D48</f>
        <v>900</v>
      </c>
    </row>
    <row r="22" spans="1:8">
      <c r="A22" s="131">
        <f>'General Journal 2014'!C18</f>
        <v>15000</v>
      </c>
      <c r="B22" s="1"/>
      <c r="G22" s="5"/>
      <c r="H22" s="130">
        <f>SUM(H19:H21)</f>
        <v>48900</v>
      </c>
    </row>
    <row r="23" spans="1:8">
      <c r="A23" s="159">
        <f>'General Journal 2014'!C24</f>
        <v>36000</v>
      </c>
      <c r="B23" s="2"/>
    </row>
    <row r="24" spans="1:8" ht="13.5" thickBot="1">
      <c r="A24" s="134">
        <f>'General Journal 2014'!C35</f>
        <v>9000</v>
      </c>
    </row>
    <row r="25" spans="1:8" ht="13.5" thickBot="1">
      <c r="A25" s="130">
        <f>SUM(A21:A24)-SUM(B21)</f>
        <v>20500</v>
      </c>
      <c r="B25" s="5"/>
      <c r="D25" s="232" t="s">
        <v>54</v>
      </c>
      <c r="E25" s="232"/>
      <c r="G25" s="232" t="s">
        <v>81</v>
      </c>
      <c r="H25" s="232"/>
    </row>
    <row r="26" spans="1:8" ht="13.5" thickBot="1">
      <c r="A26" s="232" t="s">
        <v>58</v>
      </c>
      <c r="B26" s="232"/>
      <c r="D26" s="114">
        <f>'General Journal 2014'!C47</f>
        <v>900</v>
      </c>
      <c r="E26" s="55">
        <f>'General Ledger 2013'!E25</f>
        <v>900</v>
      </c>
      <c r="G26" s="124"/>
      <c r="H26" s="116">
        <f>'General Journal 2014'!D19</f>
        <v>20000</v>
      </c>
    </row>
    <row r="27" spans="1:8" ht="13.5" thickBot="1">
      <c r="A27" s="108">
        <f>'General Ledger 2013'!A26</f>
        <v>120</v>
      </c>
      <c r="B27" s="4">
        <f>'General Journal 2014'!D44</f>
        <v>770</v>
      </c>
      <c r="D27" s="9"/>
      <c r="E27" s="116"/>
      <c r="G27" s="130"/>
      <c r="H27" s="130">
        <f>SUM(H26)</f>
        <v>20000</v>
      </c>
    </row>
    <row r="28" spans="1:8" ht="13.5" thickBot="1">
      <c r="A28" s="9">
        <f>'General Journal 2014'!C11</f>
        <v>800</v>
      </c>
      <c r="B28" s="1"/>
      <c r="E28" s="96">
        <f>SUM(D26)-SUM(E26)</f>
        <v>0</v>
      </c>
    </row>
    <row r="29" spans="1:8">
      <c r="A29" s="108">
        <f>SUM(A27:A28)-SUM(B27)</f>
        <v>150</v>
      </c>
      <c r="B29" s="5"/>
    </row>
    <row r="30" spans="1:8" ht="13.5" thickBot="1">
      <c r="A30" s="232" t="s">
        <v>51</v>
      </c>
      <c r="B30" s="232"/>
      <c r="G30" s="232" t="s">
        <v>66</v>
      </c>
      <c r="H30" s="232"/>
    </row>
    <row r="31" spans="1:8">
      <c r="A31" s="129">
        <f>'General Ledger 2013'!A30</f>
        <v>1000</v>
      </c>
      <c r="B31" s="1">
        <f>'General Journal 2014'!D46</f>
        <v>5000</v>
      </c>
      <c r="G31" s="130">
        <f>'General Journal 2014'!C37</f>
        <v>1620</v>
      </c>
      <c r="H31" s="4"/>
    </row>
    <row r="32" spans="1:8" ht="13.5" thickBot="1">
      <c r="A32" s="164">
        <f>'General Journal 2014'!D10</f>
        <v>6000</v>
      </c>
      <c r="B32" s="7"/>
      <c r="G32" s="131"/>
      <c r="H32" s="7"/>
    </row>
    <row r="33" spans="1:8">
      <c r="A33" s="130">
        <f>SUM(A31:A32)-SUM(B31)</f>
        <v>2000</v>
      </c>
      <c r="G33" s="130">
        <f>SUM(G31:G32)</f>
        <v>1620</v>
      </c>
    </row>
    <row r="34" spans="1:8" ht="13.5" thickBot="1">
      <c r="G34" s="232" t="s">
        <v>12</v>
      </c>
      <c r="H34" s="232"/>
    </row>
    <row r="35" spans="1:8" ht="13.5" thickBot="1">
      <c r="A35" s="158" t="s">
        <v>79</v>
      </c>
      <c r="B35" s="8"/>
      <c r="G35" s="129">
        <f>'General Journal 2014'!C22</f>
        <v>9500</v>
      </c>
      <c r="H35" s="4"/>
    </row>
    <row r="36" spans="1:8">
      <c r="A36" s="129">
        <f>'General Journal 2014'!C13</f>
        <v>12000</v>
      </c>
      <c r="B36" s="1">
        <f>'General Journal 2014'!D16</f>
        <v>240</v>
      </c>
      <c r="G36" s="108">
        <f>'General Journal 2014'!C49</f>
        <v>1500</v>
      </c>
      <c r="H36" s="1"/>
    </row>
    <row r="37" spans="1:8" ht="13.5" thickBot="1">
      <c r="A37" s="158"/>
      <c r="B37" s="116">
        <f>'General Journal 2014'!D21</f>
        <v>9440</v>
      </c>
      <c r="G37" s="108"/>
      <c r="H37" s="1"/>
    </row>
    <row r="38" spans="1:8" ht="13.5" thickBot="1">
      <c r="B38" s="120">
        <f>'General Journal 2014'!D27</f>
        <v>160</v>
      </c>
      <c r="G38" s="130">
        <f>SUM(G35:G37)</f>
        <v>11000</v>
      </c>
      <c r="H38" s="5"/>
    </row>
    <row r="39" spans="1:8" ht="13.5" thickBot="1">
      <c r="A39" s="130">
        <f>SUM(A36)-SUM(B36:B38)</f>
        <v>2160</v>
      </c>
      <c r="G39" s="232" t="s">
        <v>83</v>
      </c>
      <c r="H39" s="232"/>
    </row>
    <row r="40" spans="1:8" ht="13.5" thickBot="1">
      <c r="G40" s="115">
        <f>'General Journal 2014'!C20</f>
        <v>9440</v>
      </c>
      <c r="H40" s="25"/>
    </row>
    <row r="41" spans="1:8">
      <c r="G41" s="108">
        <f>SUM(G40)</f>
        <v>9440</v>
      </c>
      <c r="H41" s="5"/>
    </row>
    <row r="43" spans="1:8" ht="13.5" thickBot="1">
      <c r="G43" s="232" t="s">
        <v>11</v>
      </c>
      <c r="H43" s="232"/>
    </row>
    <row r="44" spans="1:8">
      <c r="G44" s="129">
        <f>'General Journal 2014'!C41</f>
        <v>12000</v>
      </c>
      <c r="H44" s="4"/>
    </row>
    <row r="45" spans="1:8" ht="13.5" thickBot="1">
      <c r="G45" s="108"/>
      <c r="H45" s="1"/>
    </row>
    <row r="46" spans="1:8">
      <c r="G46" s="130">
        <f>SUM(G44:G45)</f>
        <v>12000</v>
      </c>
      <c r="H46" s="5"/>
    </row>
    <row r="47" spans="1:8" ht="13.5" thickBot="1">
      <c r="G47" s="128" t="s">
        <v>57</v>
      </c>
      <c r="H47" s="70"/>
    </row>
    <row r="48" spans="1:8" ht="13.5" thickTop="1">
      <c r="G48" s="83">
        <f>'General Journal 2014'!C43</f>
        <v>770</v>
      </c>
      <c r="H48" s="132"/>
    </row>
    <row r="49" spans="7:8" ht="13.5" thickBot="1">
      <c r="G49" s="80"/>
      <c r="H49" s="135"/>
    </row>
    <row r="50" spans="7:8">
      <c r="G50" s="96">
        <f>SUM(G48:G49)</f>
        <v>770</v>
      </c>
      <c r="H50" s="5"/>
    </row>
    <row r="51" spans="7:8" ht="13.5" thickBot="1">
      <c r="G51" s="128" t="s">
        <v>60</v>
      </c>
      <c r="H51" s="70"/>
    </row>
    <row r="52" spans="7:8" ht="13.5" thickTop="1">
      <c r="G52" s="83">
        <f>'General Journal 2014'!C45</f>
        <v>5000</v>
      </c>
      <c r="H52" s="132"/>
    </row>
    <row r="53" spans="7:8" ht="13.5" thickBot="1">
      <c r="G53" s="80"/>
      <c r="H53" s="133"/>
    </row>
    <row r="54" spans="7:8">
      <c r="G54" s="96">
        <f>SUM(G52:G53)</f>
        <v>5000</v>
      </c>
      <c r="H54" s="5"/>
    </row>
    <row r="55" spans="7:8" ht="13.5" thickBot="1">
      <c r="G55" s="162" t="s">
        <v>86</v>
      </c>
    </row>
    <row r="56" spans="7:8" ht="13.5" thickBot="1">
      <c r="G56" s="163">
        <f>'General Journal 2014'!C39</f>
        <v>1100</v>
      </c>
      <c r="H56" s="4"/>
    </row>
    <row r="57" spans="7:8">
      <c r="G57">
        <f>SUM(G56)</f>
        <v>1100</v>
      </c>
      <c r="H57" s="5"/>
    </row>
  </sheetData>
  <mergeCells count="21">
    <mergeCell ref="G39:H39"/>
    <mergeCell ref="G43:H43"/>
    <mergeCell ref="D25:E25"/>
    <mergeCell ref="G25:H25"/>
    <mergeCell ref="A26:B26"/>
    <mergeCell ref="A30:B30"/>
    <mergeCell ref="G30:H30"/>
    <mergeCell ref="G34:H34"/>
    <mergeCell ref="A20:B20"/>
    <mergeCell ref="A2:H2"/>
    <mergeCell ref="A4:B4"/>
    <mergeCell ref="D4:E4"/>
    <mergeCell ref="G4:H4"/>
    <mergeCell ref="A6:B6"/>
    <mergeCell ref="D6:E6"/>
    <mergeCell ref="G6:H6"/>
    <mergeCell ref="D10:E10"/>
    <mergeCell ref="G11:H11"/>
    <mergeCell ref="D16:E16"/>
    <mergeCell ref="A17:B17"/>
    <mergeCell ref="G18:H18"/>
  </mergeCells>
  <pageMargins left="0.7" right="0.7" top="0.75" bottom="0.75" header="0.3" footer="0.3"/>
  <pageSetup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C26"/>
    </sheetView>
  </sheetViews>
  <sheetFormatPr defaultRowHeight="12.75"/>
  <cols>
    <col min="1" max="1" width="26.42578125" bestFit="1" customWidth="1"/>
    <col min="2" max="3" width="12.140625" customWidth="1"/>
  </cols>
  <sheetData>
    <row r="1" spans="1:4" ht="16.5" thickBot="1">
      <c r="A1" s="122"/>
      <c r="B1" s="121"/>
      <c r="C1" s="123"/>
    </row>
    <row r="2" spans="1:4" ht="15.75">
      <c r="A2" s="229" t="s">
        <v>13</v>
      </c>
      <c r="B2" s="230"/>
      <c r="C2" s="231"/>
    </row>
    <row r="3" spans="1:4" ht="15.75">
      <c r="A3" s="235" t="s">
        <v>14</v>
      </c>
      <c r="B3" s="233"/>
      <c r="C3" s="236"/>
    </row>
    <row r="4" spans="1:4" ht="15.75">
      <c r="A4" s="237">
        <v>42004</v>
      </c>
      <c r="B4" s="238"/>
      <c r="C4" s="239"/>
    </row>
    <row r="5" spans="1:4">
      <c r="A5" s="136"/>
      <c r="B5" s="137"/>
      <c r="C5" s="138"/>
    </row>
    <row r="6" spans="1:4">
      <c r="A6" s="139" t="s">
        <v>4</v>
      </c>
      <c r="B6" s="137">
        <f>'General Ledger 2014'!A16</f>
        <v>62860</v>
      </c>
      <c r="C6" s="138"/>
    </row>
    <row r="7" spans="1:4">
      <c r="A7" s="139" t="s">
        <v>79</v>
      </c>
      <c r="B7" s="137">
        <f>'General Ledger 2014'!A39</f>
        <v>2160</v>
      </c>
      <c r="C7" s="138"/>
    </row>
    <row r="8" spans="1:4">
      <c r="A8" s="139" t="s">
        <v>39</v>
      </c>
      <c r="B8" s="137">
        <f>'General Ledger 2014'!A19</f>
        <v>4000</v>
      </c>
      <c r="C8" s="138"/>
    </row>
    <row r="9" spans="1:4">
      <c r="A9" s="139" t="s">
        <v>48</v>
      </c>
      <c r="B9" s="137">
        <f>'General Ledger 2014'!A25</f>
        <v>20500</v>
      </c>
      <c r="C9" s="138"/>
    </row>
    <row r="10" spans="1:4">
      <c r="A10" s="139" t="s">
        <v>52</v>
      </c>
      <c r="B10" s="137">
        <f>'General Ledger 2014'!A29</f>
        <v>150</v>
      </c>
      <c r="C10" s="138"/>
    </row>
    <row r="11" spans="1:4">
      <c r="A11" s="139" t="s">
        <v>51</v>
      </c>
      <c r="B11" s="137">
        <f>'General Ledger 2014'!A33</f>
        <v>2000</v>
      </c>
      <c r="C11" s="138"/>
    </row>
    <row r="12" spans="1:4">
      <c r="A12" s="139" t="s">
        <v>68</v>
      </c>
      <c r="B12" s="137"/>
      <c r="C12" s="138">
        <f>'General Ledger 2014'!E21</f>
        <v>980</v>
      </c>
    </row>
    <row r="13" spans="1:4">
      <c r="A13" s="139" t="s">
        <v>64</v>
      </c>
      <c r="B13" s="137"/>
      <c r="C13" s="138">
        <f>'General Ledger 2014'!E13</f>
        <v>1500</v>
      </c>
    </row>
    <row r="14" spans="1:4">
      <c r="A14" s="139" t="s">
        <v>54</v>
      </c>
      <c r="B14" s="137"/>
      <c r="C14" s="138">
        <f>'General Ledger 2014'!E28</f>
        <v>0</v>
      </c>
    </row>
    <row r="15" spans="1:4">
      <c r="A15" s="139" t="s">
        <v>10</v>
      </c>
      <c r="B15" s="137"/>
      <c r="C15" s="138">
        <f>'General Ledger 2014'!H9</f>
        <v>50000</v>
      </c>
    </row>
    <row r="16" spans="1:4">
      <c r="A16" s="139" t="s">
        <v>31</v>
      </c>
      <c r="B16" s="137"/>
      <c r="C16" s="138">
        <f>'General Ledger 2014'!H13</f>
        <v>11220</v>
      </c>
      <c r="D16" s="145"/>
    </row>
    <row r="17" spans="1:4">
      <c r="A17" s="139" t="s">
        <v>11</v>
      </c>
      <c r="B17" s="137">
        <f>'General Ledger 2014'!G46</f>
        <v>12000</v>
      </c>
      <c r="C17" s="138"/>
    </row>
    <row r="18" spans="1:4">
      <c r="A18" s="139" t="s">
        <v>81</v>
      </c>
      <c r="B18" s="137"/>
      <c r="C18" s="138">
        <f>'General Ledger 2014'!H27</f>
        <v>20000</v>
      </c>
    </row>
    <row r="19" spans="1:4">
      <c r="A19" s="139" t="s">
        <v>40</v>
      </c>
      <c r="B19" s="137"/>
      <c r="C19" s="138">
        <f>'General Ledger 2014'!H22</f>
        <v>48900</v>
      </c>
    </row>
    <row r="20" spans="1:4">
      <c r="A20" s="139" t="s">
        <v>12</v>
      </c>
      <c r="B20" s="137">
        <f>'General Ledger 2014'!G38</f>
        <v>11000</v>
      </c>
      <c r="C20" s="138"/>
    </row>
    <row r="21" spans="1:4">
      <c r="A21" s="139" t="s">
        <v>60</v>
      </c>
      <c r="B21" s="137">
        <f>'General Ledger 2014'!G54</f>
        <v>5000</v>
      </c>
      <c r="C21" s="138"/>
    </row>
    <row r="22" spans="1:4">
      <c r="A22" s="139" t="s">
        <v>57</v>
      </c>
      <c r="B22" s="137">
        <f>'General Ledger 2014'!G50</f>
        <v>770</v>
      </c>
      <c r="C22" s="138"/>
    </row>
    <row r="23" spans="1:4">
      <c r="A23" s="139" t="s">
        <v>66</v>
      </c>
      <c r="B23" s="137">
        <f>'General Ledger 2014'!G33</f>
        <v>1620</v>
      </c>
      <c r="C23" s="138"/>
    </row>
    <row r="24" spans="1:4">
      <c r="A24" s="146" t="s">
        <v>83</v>
      </c>
      <c r="B24" s="103">
        <f>'General Ledger 2014'!G41</f>
        <v>9440</v>
      </c>
      <c r="C24" s="138"/>
    </row>
    <row r="25" spans="1:4" ht="13.5" thickBot="1">
      <c r="A25" s="146" t="s">
        <v>86</v>
      </c>
      <c r="B25" s="124">
        <f>'General Ledger 2014'!G57</f>
        <v>1100</v>
      </c>
      <c r="C25" s="165"/>
    </row>
    <row r="26" spans="1:4" ht="13.5" thickBot="1">
      <c r="A26" s="141" t="s">
        <v>15</v>
      </c>
      <c r="B26" s="142">
        <f>SUM(B6:B25)</f>
        <v>132600</v>
      </c>
      <c r="C26" s="143">
        <f>SUM(C6:C25)</f>
        <v>132600</v>
      </c>
      <c r="D26" s="145"/>
    </row>
    <row r="27" spans="1:4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4" sqref="A4:E4"/>
    </sheetView>
  </sheetViews>
  <sheetFormatPr defaultRowHeight="12.75"/>
  <cols>
    <col min="2" max="2" width="25.140625" bestFit="1" customWidth="1"/>
  </cols>
  <sheetData>
    <row r="1" spans="1:5" ht="16.5" thickBot="1">
      <c r="A1" s="122"/>
      <c r="B1" s="121"/>
      <c r="C1" s="121"/>
      <c r="D1" s="121"/>
      <c r="E1" s="12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93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89</v>
      </c>
      <c r="C6" s="2">
        <f>'Adjusted Trial 2014'!C18</f>
        <v>20000</v>
      </c>
      <c r="D6" s="2"/>
      <c r="E6" s="3"/>
    </row>
    <row r="7" spans="1:5" ht="13.5" thickBot="1">
      <c r="A7" s="1"/>
      <c r="B7" s="30" t="s">
        <v>40</v>
      </c>
      <c r="C7" s="8">
        <f>'Adjusted Trial 2014'!C19</f>
        <v>48900</v>
      </c>
      <c r="D7" s="52"/>
      <c r="E7" s="3"/>
    </row>
    <row r="8" spans="1:5">
      <c r="A8" s="1"/>
      <c r="B8" s="30" t="s">
        <v>90</v>
      </c>
      <c r="C8" s="2">
        <f>SUM(C6:C7)</f>
        <v>68900</v>
      </c>
      <c r="D8" s="52"/>
      <c r="E8" s="3"/>
    </row>
    <row r="9" spans="1:5" ht="13.5" thickBot="1">
      <c r="A9" s="1"/>
      <c r="B9" s="30" t="s">
        <v>83</v>
      </c>
      <c r="C9" s="124">
        <f>'Adjusted Trial 2014'!B24</f>
        <v>9440</v>
      </c>
      <c r="D9" s="64"/>
      <c r="E9" s="3"/>
    </row>
    <row r="10" spans="1:5">
      <c r="A10" s="1"/>
      <c r="B10" s="30" t="s">
        <v>91</v>
      </c>
      <c r="C10" s="5"/>
      <c r="D10" s="124">
        <f>C8-C9</f>
        <v>59460</v>
      </c>
      <c r="E10" s="3"/>
    </row>
    <row r="11" spans="1:5">
      <c r="A11" s="1"/>
      <c r="B11" s="30"/>
      <c r="C11" s="2"/>
      <c r="D11" s="2"/>
      <c r="E11" s="3"/>
    </row>
    <row r="12" spans="1:5">
      <c r="A12" s="1"/>
      <c r="B12" s="30" t="s">
        <v>92</v>
      </c>
      <c r="C12" s="52"/>
      <c r="D12" s="2"/>
      <c r="E12" s="3"/>
    </row>
    <row r="13" spans="1:5">
      <c r="A13" s="1"/>
      <c r="B13" s="166" t="s">
        <v>60</v>
      </c>
      <c r="C13" s="52">
        <f>'Adjusted Trial 2014'!B21</f>
        <v>5000</v>
      </c>
      <c r="D13" s="2"/>
      <c r="E13" s="3"/>
    </row>
    <row r="14" spans="1:5">
      <c r="A14" s="1"/>
      <c r="B14" s="166" t="s">
        <v>57</v>
      </c>
      <c r="C14" s="52">
        <f>'Adjusted Trial 2014'!B22</f>
        <v>770</v>
      </c>
      <c r="D14" s="2"/>
      <c r="E14" s="3"/>
    </row>
    <row r="15" spans="1:5">
      <c r="A15" s="1"/>
      <c r="B15" s="166" t="s">
        <v>66</v>
      </c>
      <c r="C15" s="52">
        <f>'Adjusted Trial 2014'!B23</f>
        <v>1620</v>
      </c>
      <c r="D15" s="52"/>
      <c r="E15" s="3"/>
    </row>
    <row r="16" spans="1:5">
      <c r="A16" s="1"/>
      <c r="B16" s="167" t="s">
        <v>12</v>
      </c>
      <c r="C16" s="2">
        <f>'Adjusted Trial 2014'!B20</f>
        <v>11000</v>
      </c>
      <c r="D16" s="2"/>
      <c r="E16" s="3"/>
    </row>
    <row r="17" spans="1:5" ht="13.5" thickBot="1">
      <c r="A17" s="1"/>
      <c r="B17" s="167" t="s">
        <v>86</v>
      </c>
      <c r="C17" s="151">
        <f>'Adjusted Trial 2014'!B25</f>
        <v>1100</v>
      </c>
      <c r="D17" s="52"/>
      <c r="E17" s="3"/>
    </row>
    <row r="18" spans="1:5">
      <c r="A18" s="1"/>
      <c r="B18" s="30" t="s">
        <v>18</v>
      </c>
      <c r="C18" s="2"/>
      <c r="D18" s="96">
        <f>SUM(C13:C17)</f>
        <v>19490</v>
      </c>
      <c r="E18" s="3"/>
    </row>
    <row r="19" spans="1:5" ht="13.5" thickBot="1">
      <c r="D19" s="8"/>
      <c r="E19" s="3"/>
    </row>
    <row r="20" spans="1:5">
      <c r="B20" s="167" t="s">
        <v>19</v>
      </c>
      <c r="D20" s="55">
        <f>D10-D18</f>
        <v>39970</v>
      </c>
      <c r="E20" s="3"/>
    </row>
    <row r="21" spans="1:5" ht="13.5" thickBot="1">
      <c r="A21" s="8"/>
      <c r="B21" s="8"/>
      <c r="C21" s="8"/>
      <c r="D21" s="8"/>
      <c r="E21" s="9"/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5"/>
    </sheetView>
  </sheetViews>
  <sheetFormatPr defaultRowHeight="12.75"/>
  <cols>
    <col min="2" max="2" width="28" bestFit="1" customWidth="1"/>
  </cols>
  <sheetData>
    <row r="1" spans="1:5" ht="16.5" thickBot="1">
      <c r="A1" s="121"/>
      <c r="B1" s="121"/>
      <c r="C1" s="121"/>
      <c r="D1" s="121"/>
      <c r="E1" s="121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37" t="s">
        <v>93</v>
      </c>
      <c r="B4" s="238"/>
      <c r="C4" s="238"/>
      <c r="D4" s="238"/>
      <c r="E4" s="239"/>
    </row>
    <row r="5" spans="1:5">
      <c r="A5" s="4"/>
      <c r="B5" s="5"/>
      <c r="C5" s="5"/>
      <c r="D5" s="5"/>
      <c r="E5" s="6"/>
    </row>
    <row r="6" spans="1:5" ht="15">
      <c r="A6" s="34"/>
      <c r="B6" s="35" t="s">
        <v>21</v>
      </c>
      <c r="C6" s="52">
        <f>'General Ledger 2014'!H7</f>
        <v>8000</v>
      </c>
      <c r="D6" s="2"/>
      <c r="E6" s="3"/>
    </row>
    <row r="7" spans="1:5" ht="13.5" thickBot="1">
      <c r="A7" s="1"/>
      <c r="B7" s="30" t="s">
        <v>22</v>
      </c>
      <c r="C7" s="64">
        <f>'General Ledger 2014'!H8</f>
        <v>42000</v>
      </c>
      <c r="D7" s="2"/>
      <c r="E7" s="3"/>
    </row>
    <row r="8" spans="1:5">
      <c r="A8" s="1"/>
      <c r="B8" s="30" t="s">
        <v>23</v>
      </c>
      <c r="C8" s="52">
        <f>SUM(C6:C7)</f>
        <v>50000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'General Ledger 2014'!H12</f>
        <v>11220</v>
      </c>
      <c r="D10" s="2"/>
      <c r="E10" s="3"/>
    </row>
    <row r="11" spans="1:5">
      <c r="A11" s="1"/>
      <c r="B11" s="30" t="s">
        <v>25</v>
      </c>
      <c r="C11" s="52">
        <f>'Income Statement 2014'!D20</f>
        <v>39970</v>
      </c>
      <c r="D11" s="2"/>
      <c r="E11" s="3"/>
    </row>
    <row r="12" spans="1:5" ht="13.5" thickBot="1">
      <c r="A12" s="1"/>
      <c r="B12" s="30" t="s">
        <v>26</v>
      </c>
      <c r="C12" s="64">
        <f>'General Ledger 2014'!G46</f>
        <v>12000</v>
      </c>
      <c r="D12" s="2"/>
      <c r="E12" s="3"/>
    </row>
    <row r="13" spans="1:5" ht="13.5" thickBot="1">
      <c r="A13" s="1"/>
      <c r="B13" s="30" t="s">
        <v>27</v>
      </c>
      <c r="C13" s="2"/>
      <c r="D13" s="64">
        <f>SUM(C10:C11)-C12</f>
        <v>39190</v>
      </c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2"/>
      <c r="D15" s="65">
        <f>C8+D13</f>
        <v>89190</v>
      </c>
      <c r="E15" s="3"/>
    </row>
    <row r="16" spans="1:5" ht="13.5" thickTop="1"/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4" sqref="A4:E4"/>
    </sheetView>
  </sheetViews>
  <sheetFormatPr defaultRowHeight="12.75"/>
  <cols>
    <col min="2" max="2" width="38.85546875" bestFit="1" customWidth="1"/>
  </cols>
  <sheetData>
    <row r="1" spans="1:5" ht="16.5" thickBot="1">
      <c r="A1" s="122"/>
      <c r="B1" s="121"/>
      <c r="C1" s="121"/>
      <c r="D1" s="121"/>
      <c r="E1" s="12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105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168" t="s">
        <v>4</v>
      </c>
      <c r="C6" s="52">
        <f>'Adjusted Trial 2014'!B6</f>
        <v>62860</v>
      </c>
      <c r="D6" s="2"/>
      <c r="E6" s="3"/>
    </row>
    <row r="7" spans="1:5">
      <c r="A7" s="1"/>
      <c r="B7" s="168" t="s">
        <v>79</v>
      </c>
      <c r="C7" s="52">
        <f>'Adjusted Trial 2014'!B7</f>
        <v>2160</v>
      </c>
      <c r="D7" s="2"/>
      <c r="E7" s="3"/>
    </row>
    <row r="8" spans="1:5">
      <c r="A8" s="1"/>
      <c r="B8" s="168" t="s">
        <v>39</v>
      </c>
      <c r="C8" s="52">
        <f>'Adjusted Trial 2014'!B8</f>
        <v>4000</v>
      </c>
      <c r="D8" s="2"/>
      <c r="E8" s="3"/>
    </row>
    <row r="9" spans="1:5">
      <c r="A9" s="1"/>
      <c r="B9" s="168" t="s">
        <v>48</v>
      </c>
      <c r="C9" s="52">
        <f>'Adjusted Trial 2014'!B9</f>
        <v>20500</v>
      </c>
      <c r="D9" s="2"/>
      <c r="E9" s="3"/>
    </row>
    <row r="10" spans="1:5">
      <c r="A10" s="1"/>
      <c r="B10" s="168" t="s">
        <v>52</v>
      </c>
      <c r="C10" s="52">
        <f>'Adjusted Trial 2014'!B10</f>
        <v>150</v>
      </c>
      <c r="D10" s="2"/>
      <c r="E10" s="3"/>
    </row>
    <row r="11" spans="1:5">
      <c r="A11" s="1"/>
      <c r="B11" s="168" t="s">
        <v>51</v>
      </c>
      <c r="C11" s="52">
        <f>'Adjusted Trial 2014'!B11</f>
        <v>2000</v>
      </c>
      <c r="D11" s="52"/>
      <c r="E11" s="3"/>
    </row>
    <row r="12" spans="1:5" ht="13.5" thickBot="1">
      <c r="A12" s="1"/>
      <c r="B12" s="169" t="s">
        <v>30</v>
      </c>
      <c r="C12" s="155"/>
      <c r="D12" s="64">
        <f>SUM(C6:C11)</f>
        <v>91670</v>
      </c>
      <c r="E12" s="3"/>
    </row>
    <row r="13" spans="1:5">
      <c r="A13" s="1"/>
      <c r="B13" s="166"/>
      <c r="C13" s="2"/>
      <c r="D13" s="2"/>
      <c r="E13" s="3"/>
    </row>
    <row r="14" spans="1:5">
      <c r="A14" s="1"/>
      <c r="B14" s="30" t="s">
        <v>8</v>
      </c>
      <c r="C14" s="2"/>
      <c r="D14" s="2"/>
      <c r="E14" s="3"/>
    </row>
    <row r="15" spans="1:5">
      <c r="A15" s="1"/>
      <c r="B15" s="31" t="s">
        <v>64</v>
      </c>
      <c r="C15" s="52">
        <f>'Adjusted Trial 2014'!C13</f>
        <v>1500</v>
      </c>
      <c r="D15" s="2"/>
      <c r="E15" s="3"/>
    </row>
    <row r="16" spans="1:5">
      <c r="A16" s="1"/>
      <c r="B16" s="31" t="s">
        <v>53</v>
      </c>
      <c r="C16" s="52">
        <f>'Adjusted Trial 2014'!C12</f>
        <v>980</v>
      </c>
      <c r="D16" s="2"/>
      <c r="E16" s="3"/>
    </row>
    <row r="17" spans="1:5">
      <c r="A17" s="1"/>
      <c r="B17" s="31" t="s">
        <v>54</v>
      </c>
      <c r="C17" s="98">
        <f>'Adjusted Trial 2014'!C14</f>
        <v>0</v>
      </c>
      <c r="D17" s="2"/>
      <c r="E17" s="3"/>
    </row>
    <row r="18" spans="1:5" ht="13.5" thickBot="1">
      <c r="A18" s="1"/>
      <c r="B18" s="32" t="s">
        <v>69</v>
      </c>
      <c r="C18" s="52"/>
      <c r="D18" s="64">
        <f>SUM(C15:C17)</f>
        <v>2480</v>
      </c>
      <c r="E18" s="3"/>
    </row>
    <row r="19" spans="1:5">
      <c r="A19" s="1"/>
      <c r="B19" s="30"/>
      <c r="C19" s="2"/>
      <c r="D19" s="2"/>
      <c r="E19" s="3"/>
    </row>
    <row r="20" spans="1:5">
      <c r="A20" s="1"/>
      <c r="B20" s="30" t="s">
        <v>9</v>
      </c>
      <c r="C20" s="52"/>
      <c r="D20" s="2"/>
      <c r="E20" s="3"/>
    </row>
    <row r="21" spans="1:5">
      <c r="A21" s="1"/>
      <c r="B21" s="31" t="s">
        <v>10</v>
      </c>
      <c r="C21" s="52">
        <f>'Adjusted Trial 2014'!C15</f>
        <v>50000</v>
      </c>
      <c r="D21" s="2"/>
      <c r="E21" s="3"/>
    </row>
    <row r="22" spans="1:5">
      <c r="A22" s="1"/>
      <c r="B22" s="31" t="s">
        <v>31</v>
      </c>
      <c r="C22" s="98">
        <f>'Equity Statement 2014'!D13</f>
        <v>39190</v>
      </c>
      <c r="D22" s="2"/>
      <c r="E22" s="3"/>
    </row>
    <row r="23" spans="1:5" ht="13.5" thickBot="1">
      <c r="A23" s="1"/>
      <c r="B23" s="30" t="s">
        <v>28</v>
      </c>
      <c r="C23" s="2"/>
      <c r="D23" s="52">
        <f>SUM(C21:C22)</f>
        <v>89190</v>
      </c>
      <c r="E23" s="3"/>
    </row>
    <row r="24" spans="1:5">
      <c r="A24" s="1"/>
      <c r="B24" s="30"/>
      <c r="C24" s="2"/>
      <c r="D24" s="5"/>
      <c r="E24" s="3"/>
    </row>
    <row r="25" spans="1:5" ht="13.5" thickBot="1">
      <c r="A25" s="1"/>
      <c r="B25" s="30" t="s">
        <v>32</v>
      </c>
      <c r="C25" s="2"/>
      <c r="D25" s="52">
        <f>D18+D23</f>
        <v>91670</v>
      </c>
      <c r="E25" s="3"/>
    </row>
    <row r="26" spans="1:5" ht="13.5" thickBot="1">
      <c r="A26" s="8"/>
      <c r="B26" s="8"/>
      <c r="C26" s="8"/>
      <c r="D26" s="24"/>
      <c r="E26" s="9"/>
    </row>
    <row r="27" spans="1:5">
      <c r="E27" s="5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6"/>
  <sheetViews>
    <sheetView topLeftCell="A15" zoomScaleNormal="100" workbookViewId="0">
      <selection activeCell="B21" sqref="B21"/>
    </sheetView>
  </sheetViews>
  <sheetFormatPr defaultRowHeight="12.75"/>
  <cols>
    <col min="1" max="1" width="17.5703125" customWidth="1"/>
    <col min="2" max="2" width="25" customWidth="1"/>
    <col min="3" max="3" width="17.28515625" customWidth="1"/>
    <col min="4" max="4" width="17.5703125" customWidth="1"/>
  </cols>
  <sheetData>
    <row r="1" spans="1:4" ht="16.5" thickBot="1">
      <c r="A1" s="149"/>
      <c r="B1" s="148"/>
      <c r="C1" s="148"/>
      <c r="D1" s="150"/>
    </row>
    <row r="2" spans="1:4" ht="15.75">
      <c r="A2" s="229" t="s">
        <v>95</v>
      </c>
      <c r="B2" s="230"/>
      <c r="C2" s="230"/>
      <c r="D2" s="231"/>
    </row>
    <row r="3" spans="1:4">
      <c r="A3" s="1"/>
      <c r="B3" s="2"/>
      <c r="C3" s="2"/>
      <c r="D3" s="3"/>
    </row>
    <row r="4" spans="1:4" ht="15.75" thickBot="1">
      <c r="A4" s="20" t="s">
        <v>0</v>
      </c>
      <c r="B4" s="21" t="s">
        <v>1</v>
      </c>
      <c r="C4" s="21" t="s">
        <v>2</v>
      </c>
      <c r="D4" s="22" t="s">
        <v>3</v>
      </c>
    </row>
    <row r="5" spans="1:4">
      <c r="A5" s="10">
        <v>1</v>
      </c>
      <c r="B5" s="11" t="s">
        <v>64</v>
      </c>
      <c r="C5" s="46">
        <v>1500</v>
      </c>
      <c r="D5" s="47"/>
    </row>
    <row r="6" spans="1:4">
      <c r="A6" s="12"/>
      <c r="B6" s="45" t="s">
        <v>4</v>
      </c>
      <c r="C6" s="48"/>
      <c r="D6" s="49">
        <v>1500</v>
      </c>
    </row>
    <row r="7" spans="1:4">
      <c r="A7" s="12">
        <v>2</v>
      </c>
      <c r="B7" s="13" t="s">
        <v>79</v>
      </c>
      <c r="C7" s="48">
        <v>5000</v>
      </c>
      <c r="D7" s="49"/>
    </row>
    <row r="8" spans="1:4">
      <c r="A8" s="12"/>
      <c r="B8" s="45" t="s">
        <v>4</v>
      </c>
      <c r="C8" s="48"/>
      <c r="D8" s="49">
        <v>5000</v>
      </c>
    </row>
    <row r="9" spans="1:4">
      <c r="A9" s="12">
        <v>3</v>
      </c>
      <c r="B9" s="53" t="s">
        <v>53</v>
      </c>
      <c r="C9" s="48">
        <v>980</v>
      </c>
      <c r="D9" s="49"/>
    </row>
    <row r="10" spans="1:4">
      <c r="A10" s="12"/>
      <c r="B10" s="54" t="s">
        <v>4</v>
      </c>
      <c r="C10" s="48"/>
      <c r="D10" s="49">
        <v>980</v>
      </c>
    </row>
    <row r="11" spans="1:4">
      <c r="A11" s="12">
        <v>4</v>
      </c>
      <c r="B11" s="153" t="s">
        <v>51</v>
      </c>
      <c r="C11" s="48">
        <v>4800</v>
      </c>
      <c r="D11" s="49"/>
    </row>
    <row r="12" spans="1:4">
      <c r="A12" s="12"/>
      <c r="B12" s="54" t="s">
        <v>4</v>
      </c>
      <c r="C12" s="48"/>
      <c r="D12" s="49">
        <v>4800</v>
      </c>
    </row>
    <row r="13" spans="1:4">
      <c r="A13" s="12">
        <v>5</v>
      </c>
      <c r="B13" s="153" t="s">
        <v>51</v>
      </c>
      <c r="C13" s="48">
        <v>7200</v>
      </c>
      <c r="D13" s="49"/>
    </row>
    <row r="14" spans="1:4">
      <c r="A14" s="12"/>
      <c r="B14" s="54" t="s">
        <v>4</v>
      </c>
      <c r="C14" s="48"/>
      <c r="D14" s="49">
        <v>7200</v>
      </c>
    </row>
    <row r="15" spans="1:4">
      <c r="A15" s="12">
        <v>6</v>
      </c>
      <c r="B15" s="153" t="s">
        <v>58</v>
      </c>
      <c r="C15" s="48">
        <v>500</v>
      </c>
      <c r="D15" s="48"/>
    </row>
    <row r="16" spans="1:4">
      <c r="A16" s="12"/>
      <c r="B16" s="54" t="s">
        <v>4</v>
      </c>
      <c r="C16" s="48"/>
      <c r="D16" s="49">
        <v>500</v>
      </c>
    </row>
    <row r="17" spans="1:4">
      <c r="A17" s="72">
        <v>7</v>
      </c>
      <c r="B17" s="153" t="s">
        <v>79</v>
      </c>
      <c r="C17" s="48">
        <v>6500</v>
      </c>
      <c r="D17" s="48"/>
    </row>
    <row r="18" spans="1:4">
      <c r="A18" s="12"/>
      <c r="B18" s="54" t="s">
        <v>4</v>
      </c>
      <c r="C18" s="48"/>
      <c r="D18" s="49">
        <v>6500</v>
      </c>
    </row>
    <row r="19" spans="1:4">
      <c r="A19" s="12">
        <v>8</v>
      </c>
      <c r="B19" s="153" t="s">
        <v>79</v>
      </c>
      <c r="C19" s="48">
        <v>7950</v>
      </c>
      <c r="D19" s="48"/>
    </row>
    <row r="20" spans="1:4">
      <c r="A20" s="72"/>
      <c r="B20" s="54" t="s">
        <v>53</v>
      </c>
      <c r="C20" s="48"/>
      <c r="D20" s="49">
        <v>7950</v>
      </c>
    </row>
    <row r="21" spans="1:4">
      <c r="A21" s="71" t="s">
        <v>97</v>
      </c>
      <c r="B21" s="153" t="s">
        <v>4</v>
      </c>
      <c r="C21" s="48">
        <v>11000</v>
      </c>
      <c r="D21" s="48"/>
    </row>
    <row r="22" spans="1:4">
      <c r="A22" s="12"/>
      <c r="B22" s="53" t="s">
        <v>96</v>
      </c>
      <c r="C22" s="48">
        <v>22000</v>
      </c>
      <c r="D22" s="49"/>
    </row>
    <row r="23" spans="1:4">
      <c r="A23" s="12"/>
      <c r="B23" s="54" t="s">
        <v>81</v>
      </c>
      <c r="C23" s="48"/>
      <c r="D23" s="49">
        <v>33000</v>
      </c>
    </row>
    <row r="24" spans="1:4">
      <c r="A24" s="71" t="s">
        <v>98</v>
      </c>
      <c r="B24" s="53" t="s">
        <v>83</v>
      </c>
      <c r="C24" s="48">
        <v>15250</v>
      </c>
      <c r="D24" s="49"/>
    </row>
    <row r="25" spans="1:4">
      <c r="A25" s="12"/>
      <c r="B25" s="54" t="s">
        <v>79</v>
      </c>
      <c r="C25" s="48"/>
      <c r="D25" s="49">
        <v>15250</v>
      </c>
    </row>
    <row r="26" spans="1:4">
      <c r="A26" s="71" t="s">
        <v>99</v>
      </c>
      <c r="B26" s="53" t="s">
        <v>81</v>
      </c>
      <c r="C26" s="48">
        <v>550</v>
      </c>
      <c r="D26" s="49"/>
    </row>
    <row r="27" spans="1:4">
      <c r="A27" s="72"/>
      <c r="B27" s="54" t="s">
        <v>4</v>
      </c>
      <c r="C27" s="48"/>
      <c r="D27" s="48">
        <v>550</v>
      </c>
    </row>
    <row r="28" spans="1:4">
      <c r="A28" s="71" t="s">
        <v>100</v>
      </c>
      <c r="B28" s="53" t="s">
        <v>79</v>
      </c>
      <c r="C28" s="48">
        <v>260</v>
      </c>
      <c r="D28" s="49"/>
    </row>
    <row r="29" spans="1:4">
      <c r="A29" s="12"/>
      <c r="B29" s="54" t="s">
        <v>83</v>
      </c>
      <c r="C29" s="48"/>
      <c r="D29" s="48">
        <v>260</v>
      </c>
    </row>
    <row r="30" spans="1:4">
      <c r="A30" s="12">
        <v>11</v>
      </c>
      <c r="B30" s="53" t="s">
        <v>12</v>
      </c>
      <c r="C30" s="48">
        <v>21000</v>
      </c>
      <c r="D30" s="49"/>
    </row>
    <row r="31" spans="1:4">
      <c r="A31" s="12"/>
      <c r="B31" s="54" t="s">
        <v>4</v>
      </c>
      <c r="C31" s="48"/>
      <c r="D31" s="175">
        <v>21000</v>
      </c>
    </row>
    <row r="32" spans="1:4">
      <c r="A32">
        <v>12</v>
      </c>
      <c r="B32" s="106" t="s">
        <v>96</v>
      </c>
      <c r="C32" s="48">
        <v>45000</v>
      </c>
      <c r="D32" s="110"/>
    </row>
    <row r="33" spans="1:4">
      <c r="B33" s="107" t="s">
        <v>40</v>
      </c>
      <c r="C33" s="48"/>
      <c r="D33" s="110">
        <v>45000</v>
      </c>
    </row>
    <row r="34" spans="1:4">
      <c r="A34">
        <v>13</v>
      </c>
      <c r="B34" s="106" t="s">
        <v>4</v>
      </c>
      <c r="C34" s="48">
        <v>1200</v>
      </c>
      <c r="D34" s="110"/>
    </row>
    <row r="35" spans="1:4">
      <c r="B35" s="107" t="s">
        <v>54</v>
      </c>
      <c r="C35" s="48"/>
      <c r="D35" s="110">
        <v>1200</v>
      </c>
    </row>
    <row r="36" spans="1:4">
      <c r="A36">
        <v>14</v>
      </c>
      <c r="B36" s="154" t="s">
        <v>4</v>
      </c>
      <c r="C36" s="48">
        <v>74000</v>
      </c>
      <c r="D36" s="110"/>
    </row>
    <row r="37" spans="1:4">
      <c r="B37" s="107" t="s">
        <v>96</v>
      </c>
      <c r="C37" s="48"/>
      <c r="D37" s="110">
        <v>74000</v>
      </c>
    </row>
    <row r="38" spans="1:4">
      <c r="A38">
        <v>15</v>
      </c>
      <c r="B38" s="154" t="s">
        <v>53</v>
      </c>
      <c r="C38" s="48">
        <v>6000</v>
      </c>
      <c r="D38" s="110"/>
    </row>
    <row r="39" spans="1:4">
      <c r="B39" s="107" t="s">
        <v>4</v>
      </c>
      <c r="C39" s="48"/>
      <c r="D39" s="110">
        <v>6000</v>
      </c>
    </row>
    <row r="40" spans="1:4">
      <c r="A40">
        <v>16</v>
      </c>
      <c r="B40" s="154" t="s">
        <v>66</v>
      </c>
      <c r="C40" s="110">
        <v>3500</v>
      </c>
      <c r="D40" s="48"/>
    </row>
    <row r="41" spans="1:4">
      <c r="B41" s="107" t="s">
        <v>4</v>
      </c>
      <c r="C41" s="110"/>
      <c r="D41" s="48">
        <v>3500</v>
      </c>
    </row>
    <row r="42" spans="1:4">
      <c r="A42">
        <v>17</v>
      </c>
      <c r="B42" s="154" t="s">
        <v>86</v>
      </c>
      <c r="C42" s="110">
        <v>2320</v>
      </c>
      <c r="D42" s="48"/>
    </row>
    <row r="43" spans="1:4">
      <c r="B43" s="107" t="s">
        <v>4</v>
      </c>
      <c r="C43" s="110"/>
      <c r="D43" s="48">
        <v>2320</v>
      </c>
    </row>
    <row r="44" spans="1:4">
      <c r="A44">
        <v>18</v>
      </c>
      <c r="B44" s="154" t="s">
        <v>11</v>
      </c>
      <c r="C44" s="110">
        <v>15000</v>
      </c>
      <c r="D44" s="48"/>
    </row>
    <row r="45" spans="1:4">
      <c r="B45" s="107" t="s">
        <v>4</v>
      </c>
      <c r="C45" s="110"/>
      <c r="D45" s="48">
        <v>15000</v>
      </c>
    </row>
    <row r="46" spans="1:4">
      <c r="A46">
        <v>19</v>
      </c>
      <c r="B46" s="154" t="s">
        <v>57</v>
      </c>
      <c r="C46" s="110">
        <v>450</v>
      </c>
      <c r="D46" s="48"/>
    </row>
    <row r="47" spans="1:4">
      <c r="B47" s="107" t="s">
        <v>58</v>
      </c>
      <c r="C47" s="110"/>
      <c r="D47" s="48">
        <v>450</v>
      </c>
    </row>
    <row r="48" spans="1:4">
      <c r="A48" s="187" t="s">
        <v>101</v>
      </c>
      <c r="B48" s="154" t="s">
        <v>60</v>
      </c>
      <c r="C48" s="110">
        <v>6800</v>
      </c>
      <c r="D48" s="48"/>
    </row>
    <row r="49" spans="1:5">
      <c r="B49" s="107" t="s">
        <v>51</v>
      </c>
      <c r="C49" s="110"/>
      <c r="D49" s="48">
        <v>6800</v>
      </c>
    </row>
    <row r="50" spans="1:5">
      <c r="A50" s="187" t="s">
        <v>102</v>
      </c>
      <c r="B50" s="154" t="s">
        <v>60</v>
      </c>
      <c r="C50" s="110">
        <v>4000</v>
      </c>
      <c r="D50" s="48"/>
    </row>
    <row r="51" spans="1:5">
      <c r="B51" s="107" t="s">
        <v>51</v>
      </c>
      <c r="C51" s="110"/>
      <c r="D51" s="48">
        <v>4000</v>
      </c>
    </row>
    <row r="52" spans="1:5">
      <c r="A52">
        <v>21</v>
      </c>
      <c r="B52" s="154" t="s">
        <v>54</v>
      </c>
      <c r="C52" s="110">
        <v>300</v>
      </c>
      <c r="D52" s="48"/>
    </row>
    <row r="53" spans="1:5">
      <c r="A53" s="15"/>
      <c r="B53" s="184" t="s">
        <v>40</v>
      </c>
      <c r="C53" s="52"/>
      <c r="D53" s="185">
        <v>300</v>
      </c>
      <c r="E53" s="16"/>
    </row>
    <row r="54" spans="1:5">
      <c r="A54">
        <v>22</v>
      </c>
      <c r="B54" s="53" t="s">
        <v>12</v>
      </c>
      <c r="C54" s="55">
        <v>1000</v>
      </c>
      <c r="D54" s="185"/>
      <c r="E54" s="16"/>
    </row>
    <row r="55" spans="1:5">
      <c r="B55" s="186" t="s">
        <v>64</v>
      </c>
      <c r="C55" s="55"/>
      <c r="D55" s="185">
        <v>1000</v>
      </c>
      <c r="E55" s="16"/>
    </row>
    <row r="56" spans="1:5">
      <c r="C56" s="155"/>
      <c r="D56" s="155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0"/>
  <sheetViews>
    <sheetView topLeftCell="A21" workbookViewId="0">
      <selection activeCell="G46" sqref="G46"/>
    </sheetView>
  </sheetViews>
  <sheetFormatPr defaultRowHeight="12.75"/>
  <cols>
    <col min="1" max="1" width="10.5703125" customWidth="1"/>
    <col min="2" max="2" width="11.5703125" customWidth="1"/>
    <col min="4" max="4" width="12.7109375" customWidth="1"/>
    <col min="5" max="5" width="13.140625" customWidth="1"/>
    <col min="7" max="7" width="13.42578125" customWidth="1"/>
    <col min="8" max="8" width="13.7109375" customWidth="1"/>
  </cols>
  <sheetData>
    <row r="1" spans="1:8" ht="15.75">
      <c r="A1" s="233" t="s">
        <v>94</v>
      </c>
      <c r="B1" s="233"/>
      <c r="C1" s="233"/>
      <c r="D1" s="233"/>
      <c r="E1" s="233"/>
      <c r="F1" s="233"/>
      <c r="G1" s="233"/>
      <c r="H1" s="233"/>
    </row>
    <row r="3" spans="1:8" ht="15.75" thickBot="1">
      <c r="A3" s="234" t="s">
        <v>5</v>
      </c>
      <c r="B3" s="234"/>
      <c r="C3" s="23" t="s">
        <v>6</v>
      </c>
      <c r="D3" s="234" t="s">
        <v>8</v>
      </c>
      <c r="E3" s="234"/>
      <c r="F3" s="23" t="s">
        <v>7</v>
      </c>
      <c r="G3" s="234" t="s">
        <v>9</v>
      </c>
      <c r="H3" s="234"/>
    </row>
    <row r="5" spans="1:8" ht="13.5" thickBot="1">
      <c r="A5" s="232" t="s">
        <v>4</v>
      </c>
      <c r="B5" s="232"/>
      <c r="D5" s="241"/>
      <c r="E5" s="241"/>
      <c r="G5" s="232" t="s">
        <v>10</v>
      </c>
      <c r="H5" s="232"/>
    </row>
    <row r="6" spans="1:8" ht="13.5" thickBot="1">
      <c r="A6" s="108">
        <f>'Bal Sheet 2014'!C6</f>
        <v>62860</v>
      </c>
      <c r="B6" s="58">
        <f>'General Journal 2015'!D6</f>
        <v>1500</v>
      </c>
      <c r="D6" s="52"/>
      <c r="E6" s="52"/>
      <c r="G6" s="96"/>
      <c r="H6" s="56">
        <f>'Bal Sheet 2014'!C21</f>
        <v>50000</v>
      </c>
    </row>
    <row r="7" spans="1:8">
      <c r="A7" s="108">
        <f>'General Journal 2015'!C21</f>
        <v>11000</v>
      </c>
      <c r="B7" s="59">
        <f>'General Journal 2015'!D8</f>
        <v>5000</v>
      </c>
      <c r="D7" s="2"/>
      <c r="E7" s="52"/>
      <c r="G7" s="6"/>
      <c r="H7" s="59">
        <f>SUM(H6)</f>
        <v>50000</v>
      </c>
    </row>
    <row r="8" spans="1:8">
      <c r="A8" s="108">
        <f>'General Journal 2015'!C34</f>
        <v>1200</v>
      </c>
      <c r="B8" s="59">
        <f>'General Journal 2015'!D10</f>
        <v>980</v>
      </c>
      <c r="D8" s="2"/>
      <c r="E8" s="2"/>
      <c r="G8" s="2"/>
      <c r="H8" s="52"/>
    </row>
    <row r="9" spans="1:8" ht="13.5" thickBot="1">
      <c r="A9" s="124">
        <f>'General Journal 2015'!C36</f>
        <v>74000</v>
      </c>
      <c r="B9" s="116">
        <f>'General Journal 2015'!D12</f>
        <v>4800</v>
      </c>
      <c r="D9" s="232" t="s">
        <v>74</v>
      </c>
      <c r="E9" s="232"/>
    </row>
    <row r="10" spans="1:8" ht="13.5" thickBot="1">
      <c r="A10" s="131"/>
      <c r="B10" s="116">
        <f>'General Journal 2015'!D14</f>
        <v>7200</v>
      </c>
      <c r="D10" s="114">
        <f>'General Journal 2015'!C5</f>
        <v>1500</v>
      </c>
      <c r="E10" s="96">
        <f>'Bal Sheet 2014'!C15</f>
        <v>1500</v>
      </c>
      <c r="G10" s="232" t="s">
        <v>31</v>
      </c>
      <c r="H10" s="232"/>
    </row>
    <row r="11" spans="1:8" ht="13.5" thickBot="1">
      <c r="A11" s="124"/>
      <c r="B11" s="116">
        <f>'General Journal 2015'!D16</f>
        <v>500</v>
      </c>
      <c r="D11" s="175"/>
      <c r="E11" s="59">
        <f>'General Journal 2015'!D55</f>
        <v>1000</v>
      </c>
      <c r="G11" s="174"/>
      <c r="H11" s="188">
        <f>'Bal Sheet 2014'!C22</f>
        <v>39190</v>
      </c>
    </row>
    <row r="12" spans="1:8">
      <c r="B12" s="116">
        <f>'General Journal 2015'!D18</f>
        <v>6500</v>
      </c>
      <c r="D12" s="6"/>
      <c r="E12" s="119">
        <f>SUM(E10:E11)-D10</f>
        <v>1000</v>
      </c>
      <c r="G12" s="5"/>
      <c r="H12" s="58">
        <f>SUM(H11)</f>
        <v>39190</v>
      </c>
    </row>
    <row r="13" spans="1:8" ht="13.5" thickBot="1">
      <c r="A13" s="3"/>
      <c r="B13" s="108">
        <f>'General Journal 2015'!D27</f>
        <v>550</v>
      </c>
      <c r="D13" s="232" t="s">
        <v>53</v>
      </c>
      <c r="E13" s="232"/>
      <c r="G13" s="2"/>
      <c r="H13" s="52"/>
    </row>
    <row r="14" spans="1:8" ht="13.5" thickBot="1">
      <c r="A14" s="3"/>
      <c r="B14" s="108">
        <f>'General Journal 2015'!D31</f>
        <v>21000</v>
      </c>
      <c r="D14" s="125">
        <f>'General Journal 2015'!C9</f>
        <v>980</v>
      </c>
      <c r="E14" s="73">
        <f>'Bal Sheet 2014'!C16</f>
        <v>980</v>
      </c>
      <c r="G14" s="232" t="s">
        <v>40</v>
      </c>
      <c r="H14" s="232"/>
    </row>
    <row r="15" spans="1:8" ht="13.5" thickBot="1">
      <c r="A15" s="3"/>
      <c r="B15" s="108">
        <f>'General Journal 2015'!D39</f>
        <v>6000</v>
      </c>
      <c r="D15" s="159">
        <f>'General Journal 2015'!C38</f>
        <v>6000</v>
      </c>
      <c r="E15" s="118">
        <f>'General Journal 2015'!D20</f>
        <v>7950</v>
      </c>
      <c r="G15" s="114"/>
      <c r="H15" s="119">
        <f>'General Journal 2015'!D33</f>
        <v>45000</v>
      </c>
    </row>
    <row r="16" spans="1:8" ht="13.5" thickBot="1">
      <c r="A16" s="3"/>
      <c r="B16" s="108">
        <f>'General Journal 2015'!D41</f>
        <v>3500</v>
      </c>
      <c r="D16" s="191"/>
      <c r="E16" s="190">
        <f>SUM(E14:E15)-SUM(D14:D15)</f>
        <v>1950</v>
      </c>
      <c r="H16" s="116">
        <f>'General Journal 2015'!D53</f>
        <v>300</v>
      </c>
    </row>
    <row r="17" spans="1:8">
      <c r="A17" s="3"/>
      <c r="B17" s="108">
        <f>'General Journal 2015'!D43</f>
        <v>2320</v>
      </c>
      <c r="D17" s="52"/>
      <c r="E17" s="124"/>
      <c r="G17" s="6"/>
      <c r="H17" s="58">
        <f>SUM(H15:H16)</f>
        <v>45300</v>
      </c>
    </row>
    <row r="18" spans="1:8" ht="13.5" thickBot="1">
      <c r="A18" s="3"/>
      <c r="B18" s="108">
        <f>'General Journal 2015'!D45</f>
        <v>15000</v>
      </c>
      <c r="D18" s="2"/>
      <c r="E18" s="124"/>
      <c r="G18" s="2"/>
      <c r="H18" s="124"/>
    </row>
    <row r="19" spans="1:8" ht="13.5" thickBot="1">
      <c r="A19" s="114">
        <f>SUM(A6:A9)-SUM(B6:B18)</f>
        <v>74210</v>
      </c>
      <c r="B19" s="119"/>
      <c r="D19" s="232" t="s">
        <v>54</v>
      </c>
      <c r="E19" s="232"/>
      <c r="G19" s="2"/>
      <c r="H19" s="52"/>
    </row>
    <row r="20" spans="1:8" ht="13.5" thickBot="1">
      <c r="A20" s="2"/>
      <c r="B20" s="124"/>
      <c r="D20" s="176">
        <f>'General Journal 2015'!C52</f>
        <v>300</v>
      </c>
      <c r="E20" s="55">
        <f>'General Journal 2015'!D35</f>
        <v>1200</v>
      </c>
      <c r="G20" s="232" t="s">
        <v>81</v>
      </c>
      <c r="H20" s="232"/>
    </row>
    <row r="21" spans="1:8" ht="13.5" thickBot="1">
      <c r="A21" s="2"/>
      <c r="B21" s="2"/>
      <c r="D21" s="3"/>
      <c r="E21" s="119">
        <f>E20-D20</f>
        <v>900</v>
      </c>
      <c r="G21" s="124">
        <f>'General Journal 2015'!C26</f>
        <v>550</v>
      </c>
      <c r="H21" s="116">
        <f>'General Journal 2015'!D23</f>
        <v>33000</v>
      </c>
    </row>
    <row r="22" spans="1:8">
      <c r="A22" s="52"/>
      <c r="B22" s="2"/>
      <c r="D22" s="2"/>
      <c r="E22" s="52"/>
      <c r="G22" s="129"/>
      <c r="H22" s="130">
        <f>H21-G21</f>
        <v>32450</v>
      </c>
    </row>
    <row r="23" spans="1:8" ht="13.5" thickBot="1">
      <c r="A23" s="232" t="s">
        <v>39</v>
      </c>
      <c r="B23" s="232"/>
    </row>
    <row r="24" spans="1:8" ht="13.5" thickBot="1">
      <c r="A24" s="115">
        <f>'Bal Sheet 2014'!C8</f>
        <v>4000</v>
      </c>
      <c r="B24" s="25"/>
      <c r="G24" s="232" t="s">
        <v>66</v>
      </c>
      <c r="H24" s="232"/>
    </row>
    <row r="25" spans="1:8" ht="13.5" thickBot="1">
      <c r="A25" s="124">
        <f>SUM(A24)</f>
        <v>4000</v>
      </c>
      <c r="B25" s="2"/>
      <c r="G25" s="130">
        <f>'General Journal 2015'!C40</f>
        <v>3500</v>
      </c>
      <c r="H25" s="4"/>
    </row>
    <row r="26" spans="1:8" ht="13.5" thickBot="1">
      <c r="A26" s="232" t="s">
        <v>48</v>
      </c>
      <c r="B26" s="232"/>
      <c r="G26" s="129">
        <f>G25</f>
        <v>3500</v>
      </c>
      <c r="H26" s="4"/>
    </row>
    <row r="27" spans="1:8">
      <c r="A27" s="108">
        <f>'Bal Sheet 2014'!C9</f>
        <v>20500</v>
      </c>
      <c r="B27" s="119">
        <f>'General Journal 2015'!D37</f>
        <v>74000</v>
      </c>
      <c r="D27" s="55"/>
      <c r="E27" s="55"/>
      <c r="H27" s="2"/>
    </row>
    <row r="28" spans="1:8" ht="13.5" thickBot="1">
      <c r="A28" s="131">
        <f>'General Journal 2015'!C22</f>
        <v>22000</v>
      </c>
      <c r="B28" s="1"/>
      <c r="G28" s="232" t="s">
        <v>12</v>
      </c>
      <c r="H28" s="232"/>
    </row>
    <row r="29" spans="1:8" ht="13.5" thickBot="1">
      <c r="A29" s="189">
        <f>'General Journal 2015'!C32</f>
        <v>45000</v>
      </c>
      <c r="B29" s="2"/>
      <c r="G29" s="129">
        <f>'General Journal 2015'!C30</f>
        <v>21000</v>
      </c>
      <c r="H29" s="4"/>
    </row>
    <row r="30" spans="1:8" ht="13.5" thickBot="1">
      <c r="A30" s="131">
        <f>SUM(A27:A29)-B27</f>
        <v>13500</v>
      </c>
      <c r="B30" s="4"/>
      <c r="G30" s="151">
        <f>'General Journal 2015'!C54</f>
        <v>1000</v>
      </c>
      <c r="H30" s="7"/>
    </row>
    <row r="31" spans="1:8">
      <c r="A31" s="124"/>
      <c r="B31" s="2"/>
      <c r="G31" s="129">
        <f>SUM(G29:G30)</f>
        <v>22000</v>
      </c>
      <c r="H31" s="2"/>
    </row>
    <row r="32" spans="1:8" ht="13.5" thickBot="1">
      <c r="A32" s="232" t="s">
        <v>58</v>
      </c>
      <c r="B32" s="232"/>
    </row>
    <row r="33" spans="1:8">
      <c r="A33" s="108">
        <f>'Bal Sheet 2014'!C10</f>
        <v>150</v>
      </c>
      <c r="B33" s="58">
        <f>'General Journal 2015'!D47</f>
        <v>450</v>
      </c>
    </row>
    <row r="34" spans="1:8" ht="13.5" thickBot="1">
      <c r="A34" s="161">
        <f>'General Journal 2015'!C15</f>
        <v>500</v>
      </c>
      <c r="B34" s="1"/>
      <c r="G34" s="232" t="s">
        <v>83</v>
      </c>
      <c r="H34" s="232"/>
    </row>
    <row r="35" spans="1:8" ht="13.5" thickBot="1">
      <c r="A35" s="129">
        <f>SUM(A33:A34)-B33</f>
        <v>200</v>
      </c>
      <c r="B35" s="5"/>
      <c r="G35" s="115">
        <f>'General Journal 2015'!C24</f>
        <v>15250</v>
      </c>
      <c r="H35" s="56">
        <f>'General Journal 2015'!D29</f>
        <v>260</v>
      </c>
    </row>
    <row r="36" spans="1:8" ht="13.5" thickBot="1">
      <c r="A36" s="232" t="s">
        <v>51</v>
      </c>
      <c r="B36" s="232"/>
      <c r="G36" s="129">
        <f>G35-H35</f>
        <v>14990</v>
      </c>
      <c r="H36" s="5"/>
    </row>
    <row r="37" spans="1:8" ht="13.5" thickBot="1">
      <c r="A37" s="129">
        <f>'Bal Sheet 2014'!C11</f>
        <v>2000</v>
      </c>
      <c r="B37" s="59">
        <f>'General Journal 2015'!D49</f>
        <v>6800</v>
      </c>
      <c r="G37" s="232" t="s">
        <v>11</v>
      </c>
      <c r="H37" s="232"/>
    </row>
    <row r="38" spans="1:8" ht="13.5" thickBot="1">
      <c r="A38" s="164">
        <f>'General Journal 2015'!C13</f>
        <v>7200</v>
      </c>
      <c r="B38" s="59">
        <f>'General Journal 2015'!D51</f>
        <v>4000</v>
      </c>
      <c r="G38" s="179">
        <f>'General Journal 2015'!C44</f>
        <v>15000</v>
      </c>
      <c r="H38" s="25"/>
    </row>
    <row r="39" spans="1:8" ht="13.5" thickBot="1">
      <c r="A39" s="131">
        <f>'General Journal 2015'!C11</f>
        <v>4800</v>
      </c>
      <c r="B39" s="7"/>
      <c r="G39" s="108">
        <f>G38</f>
        <v>15000</v>
      </c>
      <c r="H39" s="1"/>
    </row>
    <row r="40" spans="1:8">
      <c r="A40" s="114">
        <f>SUM(A37:A39)-SUM(B37:B38)</f>
        <v>3200</v>
      </c>
    </row>
    <row r="41" spans="1:8" ht="13.5" thickBot="1">
      <c r="A41" s="158" t="s">
        <v>79</v>
      </c>
      <c r="B41" s="8"/>
      <c r="G41" s="128" t="s">
        <v>57</v>
      </c>
      <c r="H41" s="70"/>
    </row>
    <row r="42" spans="1:8" ht="14.25" thickTop="1" thickBot="1">
      <c r="A42" s="129">
        <f>'Bal Sheet 2014'!C7</f>
        <v>2160</v>
      </c>
      <c r="B42" s="59">
        <f>'General Journal 2015'!D25</f>
        <v>15250</v>
      </c>
      <c r="G42" s="177">
        <f>'General Journal 2015'!C46</f>
        <v>450</v>
      </c>
      <c r="H42" s="178"/>
    </row>
    <row r="43" spans="1:8">
      <c r="A43" s="73">
        <f>'General Journal 2015'!C7</f>
        <v>5000</v>
      </c>
      <c r="B43" s="116"/>
      <c r="G43" s="80">
        <f>G42</f>
        <v>450</v>
      </c>
      <c r="H43" s="133"/>
    </row>
    <row r="44" spans="1:8">
      <c r="A44" s="175">
        <f>'General Journal 2015'!C17</f>
        <v>6500</v>
      </c>
      <c r="B44" s="116"/>
      <c r="G44" s="124"/>
      <c r="H44" s="2"/>
    </row>
    <row r="45" spans="1:8" ht="13.5" thickBot="1">
      <c r="A45" s="124">
        <f>'General Journal 2015'!C19</f>
        <v>7950</v>
      </c>
      <c r="B45" s="1"/>
      <c r="G45" s="128" t="s">
        <v>60</v>
      </c>
      <c r="H45" s="70"/>
    </row>
    <row r="46" spans="1:8" ht="14.25" thickTop="1" thickBot="1">
      <c r="A46" s="55">
        <f>'General Journal 2015'!C28</f>
        <v>260</v>
      </c>
      <c r="B46" s="1"/>
      <c r="G46" s="83">
        <f>'General Journal 2015'!C48</f>
        <v>6800</v>
      </c>
      <c r="H46" s="132"/>
    </row>
    <row r="47" spans="1:8" ht="13.5" thickBot="1">
      <c r="A47" s="114">
        <f>SUM(A42:A46)-B42</f>
        <v>6620</v>
      </c>
      <c r="B47" s="4"/>
      <c r="G47" s="80">
        <f>'General Journal 2015'!C50</f>
        <v>4000</v>
      </c>
      <c r="H47" s="135"/>
    </row>
    <row r="48" spans="1:8">
      <c r="G48" s="114">
        <f>SUM(G46:G47)</f>
        <v>10800</v>
      </c>
    </row>
    <row r="49" spans="1:8" ht="13.5" thickBot="1">
      <c r="A49" s="158"/>
      <c r="G49" s="36" t="s">
        <v>86</v>
      </c>
      <c r="H49" s="158"/>
    </row>
    <row r="50" spans="1:8" ht="13.5" thickBot="1">
      <c r="A50" s="52"/>
      <c r="B50" s="52"/>
      <c r="G50" s="176">
        <f>'General Journal 2015'!C42</f>
        <v>2320</v>
      </c>
      <c r="H50" s="4"/>
    </row>
    <row r="51" spans="1:8">
      <c r="A51" s="52"/>
      <c r="B51" s="2"/>
      <c r="G51" s="114">
        <f>G50</f>
        <v>2320</v>
      </c>
      <c r="H51" s="5"/>
    </row>
    <row r="52" spans="1:8">
      <c r="B52" s="2"/>
      <c r="G52" s="124"/>
      <c r="H52" s="2"/>
    </row>
    <row r="53" spans="1:8">
      <c r="G53" s="30"/>
      <c r="H53" s="2"/>
    </row>
    <row r="54" spans="1:8">
      <c r="G54" s="52"/>
      <c r="H54" s="2"/>
    </row>
    <row r="55" spans="1:8">
      <c r="G55" s="2"/>
      <c r="H55" s="2"/>
    </row>
    <row r="56" spans="1:8">
      <c r="G56" s="52"/>
      <c r="H56" s="2"/>
    </row>
    <row r="60" spans="1:8">
      <c r="G60" s="52"/>
      <c r="H60" s="2"/>
    </row>
  </sheetData>
  <mergeCells count="21">
    <mergeCell ref="A1:H1"/>
    <mergeCell ref="A3:B3"/>
    <mergeCell ref="D3:E3"/>
    <mergeCell ref="G3:H3"/>
    <mergeCell ref="A5:B5"/>
    <mergeCell ref="D5:E5"/>
    <mergeCell ref="G5:H5"/>
    <mergeCell ref="D9:E9"/>
    <mergeCell ref="G10:H10"/>
    <mergeCell ref="D13:E13"/>
    <mergeCell ref="A23:B23"/>
    <mergeCell ref="G14:H14"/>
    <mergeCell ref="G34:H34"/>
    <mergeCell ref="G37:H37"/>
    <mergeCell ref="D19:E19"/>
    <mergeCell ref="G20:H20"/>
    <mergeCell ref="A32:B32"/>
    <mergeCell ref="A36:B36"/>
    <mergeCell ref="G24:H24"/>
    <mergeCell ref="G28:H28"/>
    <mergeCell ref="A26:B26"/>
  </mergeCells>
  <pageMargins left="0.7" right="0.7" top="0.75" bottom="0.75" header="0.3" footer="0.3"/>
  <pageSetup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sqref="A1:F27"/>
    </sheetView>
  </sheetViews>
  <sheetFormatPr defaultRowHeight="12.75"/>
  <cols>
    <col min="1" max="1" width="25.28515625" customWidth="1"/>
    <col min="2" max="2" width="16.7109375" customWidth="1"/>
    <col min="3" max="3" width="17.140625" customWidth="1"/>
  </cols>
  <sheetData>
    <row r="1" spans="1:3" ht="16.5" thickBot="1">
      <c r="A1" s="172"/>
      <c r="B1" s="171"/>
      <c r="C1" s="173"/>
    </row>
    <row r="2" spans="1:3" ht="15.75">
      <c r="A2" s="229" t="s">
        <v>13</v>
      </c>
      <c r="B2" s="230"/>
      <c r="C2" s="231"/>
    </row>
    <row r="3" spans="1:3" ht="15.75">
      <c r="A3" s="235" t="s">
        <v>14</v>
      </c>
      <c r="B3" s="233"/>
      <c r="C3" s="236"/>
    </row>
    <row r="4" spans="1:3" ht="15.75">
      <c r="A4" s="237">
        <v>42369</v>
      </c>
      <c r="B4" s="238"/>
      <c r="C4" s="239"/>
    </row>
    <row r="5" spans="1:3">
      <c r="A5" s="136"/>
      <c r="B5" s="137"/>
      <c r="C5" s="138"/>
    </row>
    <row r="6" spans="1:3">
      <c r="A6" s="139" t="s">
        <v>4</v>
      </c>
      <c r="B6" s="137">
        <f>'General Ledger 2015'!A19</f>
        <v>74210</v>
      </c>
      <c r="C6" s="138"/>
    </row>
    <row r="7" spans="1:3">
      <c r="A7" s="139" t="s">
        <v>79</v>
      </c>
      <c r="B7" s="137">
        <f>'General Ledger 2015'!A47</f>
        <v>6620</v>
      </c>
      <c r="C7" s="138"/>
    </row>
    <row r="8" spans="1:3">
      <c r="A8" s="139" t="s">
        <v>39</v>
      </c>
      <c r="B8" s="137">
        <f>'General Ledger 2015'!A25</f>
        <v>4000</v>
      </c>
      <c r="C8" s="138"/>
    </row>
    <row r="9" spans="1:3">
      <c r="A9" s="139" t="s">
        <v>48</v>
      </c>
      <c r="B9" s="137">
        <f>'General Ledger 2015'!A30</f>
        <v>13500</v>
      </c>
      <c r="C9" s="138"/>
    </row>
    <row r="10" spans="1:3">
      <c r="A10" s="139" t="s">
        <v>52</v>
      </c>
      <c r="B10" s="137">
        <f>'General Ledger 2015'!A35</f>
        <v>200</v>
      </c>
      <c r="C10" s="138"/>
    </row>
    <row r="11" spans="1:3">
      <c r="A11" s="139" t="s">
        <v>51</v>
      </c>
      <c r="B11" s="137">
        <f>'General Ledger 2015'!A40</f>
        <v>3200</v>
      </c>
      <c r="C11" s="138"/>
    </row>
    <row r="12" spans="1:3">
      <c r="A12" s="139" t="s">
        <v>68</v>
      </c>
      <c r="B12" s="137"/>
      <c r="C12" s="138">
        <f>'General Ledger 2015'!E16</f>
        <v>1950</v>
      </c>
    </row>
    <row r="13" spans="1:3">
      <c r="A13" s="139" t="s">
        <v>64</v>
      </c>
      <c r="B13" s="137"/>
      <c r="C13" s="138">
        <f>'General Ledger 2015'!E12</f>
        <v>1000</v>
      </c>
    </row>
    <row r="14" spans="1:3">
      <c r="A14" s="139" t="s">
        <v>54</v>
      </c>
      <c r="B14" s="137"/>
      <c r="C14" s="138">
        <f>'General Ledger 2015'!E21</f>
        <v>900</v>
      </c>
    </row>
    <row r="15" spans="1:3">
      <c r="A15" s="139" t="s">
        <v>10</v>
      </c>
      <c r="B15" s="137"/>
      <c r="C15" s="138">
        <f>'General Ledger 2015'!H7</f>
        <v>50000</v>
      </c>
    </row>
    <row r="16" spans="1:3">
      <c r="A16" s="139" t="s">
        <v>31</v>
      </c>
      <c r="B16" s="137"/>
      <c r="C16" s="138">
        <f>'General Ledger 2015'!H12</f>
        <v>39190</v>
      </c>
    </row>
    <row r="17" spans="1:3">
      <c r="A17" s="139" t="s">
        <v>11</v>
      </c>
      <c r="B17" s="137">
        <f>'General Ledger 2015'!G39</f>
        <v>15000</v>
      </c>
      <c r="C17" s="138"/>
    </row>
    <row r="18" spans="1:3">
      <c r="A18" s="139" t="s">
        <v>81</v>
      </c>
      <c r="B18" s="137"/>
      <c r="C18" s="138">
        <f>'General Ledger 2015'!H22</f>
        <v>32450</v>
      </c>
    </row>
    <row r="19" spans="1:3">
      <c r="A19" s="139" t="s">
        <v>40</v>
      </c>
      <c r="B19" s="137"/>
      <c r="C19" s="138">
        <f>'General Ledger 2015'!H17</f>
        <v>45300</v>
      </c>
    </row>
    <row r="20" spans="1:3">
      <c r="A20" s="139" t="s">
        <v>12</v>
      </c>
      <c r="B20" s="137">
        <f>'General Ledger 2015'!G31</f>
        <v>22000</v>
      </c>
      <c r="C20" s="138"/>
    </row>
    <row r="21" spans="1:3">
      <c r="A21" s="139" t="s">
        <v>60</v>
      </c>
      <c r="B21" s="137">
        <f>'General Ledger 2015'!G48</f>
        <v>10800</v>
      </c>
      <c r="C21" s="138"/>
    </row>
    <row r="22" spans="1:3">
      <c r="A22" s="139" t="s">
        <v>57</v>
      </c>
      <c r="B22" s="137">
        <f>'General Ledger 2015'!G43</f>
        <v>450</v>
      </c>
      <c r="C22" s="138"/>
    </row>
    <row r="23" spans="1:3">
      <c r="A23" s="139" t="s">
        <v>66</v>
      </c>
      <c r="B23" s="137">
        <f>'General Ledger 2015'!G26</f>
        <v>3500</v>
      </c>
      <c r="C23" s="138"/>
    </row>
    <row r="24" spans="1:3">
      <c r="A24" s="146" t="s">
        <v>83</v>
      </c>
      <c r="B24" s="103">
        <f>'General Ledger 2015'!G36</f>
        <v>14990</v>
      </c>
      <c r="C24" s="138"/>
    </row>
    <row r="25" spans="1:3" ht="13.5" thickBot="1">
      <c r="A25" s="146" t="s">
        <v>86</v>
      </c>
      <c r="B25" s="124">
        <f>'General Ledger 2015'!G51</f>
        <v>2320</v>
      </c>
      <c r="C25" s="165"/>
    </row>
    <row r="26" spans="1:3" ht="13.5" thickBot="1">
      <c r="A26" s="141" t="s">
        <v>15</v>
      </c>
      <c r="B26" s="142">
        <f>SUM(B6:B25)</f>
        <v>170790</v>
      </c>
      <c r="C26" s="143">
        <f>SUM(C12:C19)</f>
        <v>170790</v>
      </c>
    </row>
    <row r="27" spans="1:3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21"/>
    </sheetView>
  </sheetViews>
  <sheetFormatPr defaultRowHeight="12.75"/>
  <cols>
    <col min="1" max="1" width="16.5703125" customWidth="1"/>
    <col min="2" max="2" width="18.5703125" customWidth="1"/>
  </cols>
  <sheetData>
    <row r="1" spans="1:5" ht="16.5" thickBot="1">
      <c r="A1" s="172"/>
      <c r="B1" s="171"/>
      <c r="C1" s="171"/>
      <c r="D1" s="171"/>
      <c r="E1" s="17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103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89</v>
      </c>
      <c r="C6" s="52">
        <f>'Adjusted Trial 2015'!C18</f>
        <v>32450</v>
      </c>
      <c r="D6" s="52"/>
      <c r="E6" s="3"/>
    </row>
    <row r="7" spans="1:5" ht="13.5" thickBot="1">
      <c r="A7" s="1"/>
      <c r="B7" s="30" t="s">
        <v>40</v>
      </c>
      <c r="C7" s="64">
        <f>'Adjusted Trial 2015'!C19</f>
        <v>45300</v>
      </c>
      <c r="D7" s="52"/>
      <c r="E7" s="3"/>
    </row>
    <row r="8" spans="1:5">
      <c r="A8" s="1"/>
      <c r="B8" s="30" t="s">
        <v>90</v>
      </c>
      <c r="C8" s="52">
        <f>SUM(C6:C7)</f>
        <v>77750</v>
      </c>
      <c r="D8" s="52"/>
      <c r="E8" s="3"/>
    </row>
    <row r="9" spans="1:5" ht="13.5" thickBot="1">
      <c r="A9" s="1"/>
      <c r="B9" s="30" t="s">
        <v>83</v>
      </c>
      <c r="C9" s="52">
        <f>'Adjusted Trial 2015'!B24</f>
        <v>14990</v>
      </c>
      <c r="D9" s="64"/>
      <c r="E9" s="3"/>
    </row>
    <row r="10" spans="1:5">
      <c r="A10" s="1"/>
      <c r="B10" s="30" t="s">
        <v>91</v>
      </c>
      <c r="C10" s="96">
        <f>C8-C9</f>
        <v>62760</v>
      </c>
      <c r="D10" s="52"/>
      <c r="E10" s="3"/>
    </row>
    <row r="11" spans="1:5">
      <c r="A11" s="1"/>
      <c r="B11" s="30"/>
      <c r="C11" s="52"/>
      <c r="D11" s="52"/>
      <c r="E11" s="3"/>
    </row>
    <row r="12" spans="1:5">
      <c r="A12" s="1"/>
      <c r="B12" s="30" t="s">
        <v>92</v>
      </c>
      <c r="C12" s="52"/>
      <c r="D12" s="52"/>
      <c r="E12" s="3"/>
    </row>
    <row r="13" spans="1:5">
      <c r="A13" s="1"/>
      <c r="B13" s="166" t="s">
        <v>60</v>
      </c>
      <c r="C13" s="52">
        <f>'Adjusted Trial 2015'!B21</f>
        <v>10800</v>
      </c>
      <c r="D13" s="52"/>
      <c r="E13" s="3"/>
    </row>
    <row r="14" spans="1:5">
      <c r="A14" s="1"/>
      <c r="B14" s="166" t="s">
        <v>57</v>
      </c>
      <c r="C14" s="52">
        <f>'Adjusted Trial 2015'!B22</f>
        <v>450</v>
      </c>
      <c r="D14" s="52"/>
      <c r="E14" s="3"/>
    </row>
    <row r="15" spans="1:5">
      <c r="A15" s="1"/>
      <c r="B15" s="166" t="s">
        <v>66</v>
      </c>
      <c r="C15" s="52">
        <f>'Adjusted Trial 2015'!B23</f>
        <v>3500</v>
      </c>
      <c r="D15" s="52"/>
      <c r="E15" s="3"/>
    </row>
    <row r="16" spans="1:5">
      <c r="A16" s="1"/>
      <c r="B16" s="167" t="s">
        <v>12</v>
      </c>
      <c r="C16" s="52">
        <f>'Adjusted Trial 2015'!B20</f>
        <v>22000</v>
      </c>
      <c r="D16" s="52"/>
      <c r="E16" s="3"/>
    </row>
    <row r="17" spans="1:5" ht="13.5" thickBot="1">
      <c r="A17" s="1"/>
      <c r="B17" s="167" t="s">
        <v>86</v>
      </c>
      <c r="C17" s="64">
        <f>'Adjusted Trial 2015'!B25</f>
        <v>2320</v>
      </c>
      <c r="D17" s="52"/>
      <c r="E17" s="3"/>
    </row>
    <row r="18" spans="1:5">
      <c r="A18" s="1"/>
      <c r="B18" s="30" t="s">
        <v>18</v>
      </c>
      <c r="C18" s="52"/>
      <c r="D18" s="96"/>
      <c r="E18" s="3"/>
    </row>
    <row r="19" spans="1:5" ht="13.5" thickBot="1">
      <c r="C19" s="55"/>
      <c r="D19" s="64">
        <f>SUM(C13:C17)</f>
        <v>39070</v>
      </c>
      <c r="E19" s="3"/>
    </row>
    <row r="20" spans="1:5">
      <c r="B20" s="167" t="s">
        <v>19</v>
      </c>
      <c r="C20" s="55">
        <f>C10-D19</f>
        <v>23690</v>
      </c>
      <c r="D20" s="55"/>
      <c r="E20" s="3"/>
    </row>
    <row r="21" spans="1:5" ht="13.5" thickBot="1">
      <c r="A21" s="8"/>
      <c r="B21" s="8"/>
      <c r="C21" s="64"/>
      <c r="D21" s="64"/>
      <c r="E21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workbookViewId="0">
      <selection activeCell="B29" sqref="B29"/>
    </sheetView>
  </sheetViews>
  <sheetFormatPr defaultRowHeight="12.75"/>
  <cols>
    <col min="1" max="2" width="18.28515625" customWidth="1"/>
    <col min="3" max="3" width="3.140625" customWidth="1"/>
    <col min="4" max="5" width="18.28515625" customWidth="1"/>
    <col min="6" max="6" width="3.140625" customWidth="1"/>
    <col min="7" max="8" width="18.28515625" customWidth="1"/>
  </cols>
  <sheetData>
    <row r="2" spans="1:8" ht="15.75">
      <c r="A2" s="233" t="s">
        <v>36</v>
      </c>
      <c r="B2" s="233"/>
      <c r="C2" s="233"/>
      <c r="D2" s="233"/>
      <c r="E2" s="233"/>
      <c r="F2" s="233"/>
      <c r="G2" s="233"/>
      <c r="H2" s="233"/>
    </row>
    <row r="4" spans="1:8" ht="15.75" thickBot="1">
      <c r="A4" s="234" t="s">
        <v>5</v>
      </c>
      <c r="B4" s="234"/>
      <c r="C4" s="23" t="s">
        <v>6</v>
      </c>
      <c r="D4" s="234" t="s">
        <v>8</v>
      </c>
      <c r="E4" s="234"/>
      <c r="F4" s="23" t="s">
        <v>7</v>
      </c>
      <c r="G4" s="234" t="s">
        <v>9</v>
      </c>
      <c r="H4" s="234"/>
    </row>
    <row r="6" spans="1:8" ht="13.5" thickBot="1">
      <c r="A6" s="232" t="s">
        <v>4</v>
      </c>
      <c r="B6" s="232"/>
      <c r="D6" s="232" t="s">
        <v>38</v>
      </c>
      <c r="E6" s="232"/>
      <c r="G6" s="232" t="s">
        <v>10</v>
      </c>
      <c r="H6" s="232"/>
    </row>
    <row r="7" spans="1:8" ht="13.5" thickBot="1">
      <c r="A7" s="55">
        <f>'General Journal 2011'!C5</f>
        <v>6000</v>
      </c>
      <c r="B7" s="58">
        <f>'General Journal 2011'!D12</f>
        <v>3000</v>
      </c>
      <c r="D7" s="61"/>
      <c r="E7" s="62">
        <f>'General Journal 2011'!D8</f>
        <v>5000</v>
      </c>
      <c r="G7" s="24"/>
      <c r="H7" s="56">
        <f>'General Journal 2011'!D6</f>
        <v>6000</v>
      </c>
    </row>
    <row r="8" spans="1:8">
      <c r="A8" s="55">
        <f>'General Journal 2011'!C7</f>
        <v>5000</v>
      </c>
      <c r="B8" s="59">
        <f>'General Journal 2011'!D14</f>
        <v>4000</v>
      </c>
      <c r="D8" s="2"/>
      <c r="E8" s="52">
        <f>SUM(E7)</f>
        <v>5000</v>
      </c>
      <c r="H8" s="59">
        <f>SUM(H7)</f>
        <v>6000</v>
      </c>
    </row>
    <row r="9" spans="1:8">
      <c r="A9" s="55">
        <f>'General Journal 2011'!C9</f>
        <v>9000</v>
      </c>
      <c r="B9" s="59">
        <f>'General Journal 2011'!D16</f>
        <v>2000</v>
      </c>
      <c r="D9" s="2"/>
      <c r="E9" s="2"/>
    </row>
    <row r="10" spans="1:8" ht="13.5" thickBot="1">
      <c r="A10" s="8"/>
      <c r="B10" s="60">
        <f>'General Journal 2011'!D18</f>
        <v>2500</v>
      </c>
      <c r="D10" s="2"/>
      <c r="E10" s="2"/>
      <c r="G10" s="232" t="s">
        <v>31</v>
      </c>
      <c r="H10" s="232"/>
    </row>
    <row r="11" spans="1:8" ht="13.5" thickBot="1">
      <c r="A11" s="55">
        <f>SUM(A7:A9)-SUM(B7:B10)</f>
        <v>8500</v>
      </c>
      <c r="B11" s="1"/>
      <c r="G11" s="24"/>
      <c r="H11" s="25"/>
    </row>
    <row r="12" spans="1:8">
      <c r="H12" s="1"/>
    </row>
    <row r="13" spans="1:8" ht="13.5" thickBot="1">
      <c r="A13" s="232" t="s">
        <v>39</v>
      </c>
      <c r="B13" s="232"/>
    </row>
    <row r="14" spans="1:8" ht="13.5" thickBot="1">
      <c r="A14" s="62">
        <f>'General Journal 2011'!C13</f>
        <v>4000</v>
      </c>
      <c r="B14" s="63"/>
      <c r="G14" s="232" t="s">
        <v>40</v>
      </c>
      <c r="H14" s="232"/>
    </row>
    <row r="15" spans="1:8" ht="13.5" thickBot="1">
      <c r="A15" s="52">
        <f>SUM(A14)</f>
        <v>4000</v>
      </c>
      <c r="B15" s="2"/>
      <c r="G15" s="24"/>
      <c r="H15" s="56">
        <f>'General Journal 2011'!D10</f>
        <v>9000</v>
      </c>
    </row>
    <row r="16" spans="1:8">
      <c r="A16" s="2"/>
      <c r="B16" s="2"/>
      <c r="H16" s="59">
        <f>SUM(H15)</f>
        <v>9000</v>
      </c>
    </row>
    <row r="18" spans="7:8" ht="13.5" thickBot="1">
      <c r="G18" s="232" t="s">
        <v>17</v>
      </c>
      <c r="H18" s="232"/>
    </row>
    <row r="19" spans="7:8" ht="13.5" thickBot="1">
      <c r="G19" s="57">
        <f>'General Journal 2011'!C15</f>
        <v>2000</v>
      </c>
      <c r="H19" s="25"/>
    </row>
    <row r="20" spans="7:8">
      <c r="G20" s="55">
        <f>SUM(G19)</f>
        <v>2000</v>
      </c>
      <c r="H20" s="1"/>
    </row>
    <row r="22" spans="7:8" ht="13.5" thickBot="1">
      <c r="G22" s="232" t="s">
        <v>12</v>
      </c>
      <c r="H22" s="232"/>
    </row>
    <row r="23" spans="7:8" ht="13.5" thickBot="1">
      <c r="G23" s="57">
        <f>'General Journal 2011'!C11</f>
        <v>3000</v>
      </c>
      <c r="H23" s="25"/>
    </row>
    <row r="24" spans="7:8">
      <c r="G24" s="55">
        <f>SUM(G23)</f>
        <v>3000</v>
      </c>
      <c r="H24" s="1"/>
    </row>
    <row r="26" spans="7:8" ht="13.5" thickBot="1">
      <c r="G26" s="232" t="s">
        <v>11</v>
      </c>
      <c r="H26" s="232"/>
    </row>
    <row r="27" spans="7:8" ht="13.5" thickBot="1">
      <c r="G27" s="57">
        <f>'General Journal 2011'!C17</f>
        <v>2500</v>
      </c>
      <c r="H27" s="25"/>
    </row>
    <row r="28" spans="7:8">
      <c r="G28" s="55">
        <f>SUM(G27)</f>
        <v>2500</v>
      </c>
      <c r="H28" s="1"/>
    </row>
  </sheetData>
  <mergeCells count="13">
    <mergeCell ref="G10:H10"/>
    <mergeCell ref="A2:H2"/>
    <mergeCell ref="A4:B4"/>
    <mergeCell ref="A6:B6"/>
    <mergeCell ref="D4:E4"/>
    <mergeCell ref="D6:E6"/>
    <mergeCell ref="G4:H4"/>
    <mergeCell ref="G6:H6"/>
    <mergeCell ref="G14:H14"/>
    <mergeCell ref="G18:H18"/>
    <mergeCell ref="G22:H22"/>
    <mergeCell ref="G26:H26"/>
    <mergeCell ref="A13:B13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>
    <oddHeader>&amp;CChapter 05 Accounting for Merchandising Business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E16"/>
    </sheetView>
  </sheetViews>
  <sheetFormatPr defaultRowHeight="12.75"/>
  <cols>
    <col min="1" max="1" width="13" customWidth="1"/>
    <col min="2" max="2" width="28.42578125" customWidth="1"/>
    <col min="3" max="3" width="11.42578125" customWidth="1"/>
    <col min="4" max="4" width="12.5703125" customWidth="1"/>
  </cols>
  <sheetData>
    <row r="1" spans="1:6" ht="16.5" thickBot="1">
      <c r="A1" s="171"/>
      <c r="B1" s="171"/>
      <c r="C1" s="171"/>
      <c r="D1" s="171"/>
      <c r="E1" s="171"/>
    </row>
    <row r="2" spans="1:6" ht="15.75">
      <c r="A2" s="229" t="s">
        <v>13</v>
      </c>
      <c r="B2" s="230"/>
      <c r="C2" s="230"/>
      <c r="D2" s="230"/>
      <c r="E2" s="231"/>
    </row>
    <row r="3" spans="1:6" ht="15.75">
      <c r="A3" s="235" t="s">
        <v>20</v>
      </c>
      <c r="B3" s="233"/>
      <c r="C3" s="233"/>
      <c r="D3" s="233"/>
      <c r="E3" s="236"/>
    </row>
    <row r="4" spans="1:6" ht="16.5" thickBot="1">
      <c r="A4" s="242" t="s">
        <v>103</v>
      </c>
      <c r="B4" s="243"/>
      <c r="C4" s="243"/>
      <c r="D4" s="243"/>
      <c r="E4" s="244"/>
    </row>
    <row r="5" spans="1:6">
      <c r="A5" s="1"/>
      <c r="B5" s="2"/>
      <c r="C5" s="2"/>
      <c r="D5" s="2"/>
      <c r="E5" s="3"/>
    </row>
    <row r="6" spans="1:6" ht="15">
      <c r="A6" s="34"/>
      <c r="B6" s="35" t="s">
        <v>21</v>
      </c>
      <c r="C6" s="52">
        <f>'Adjusted Trial 2015'!C15</f>
        <v>50000</v>
      </c>
      <c r="D6" s="2"/>
      <c r="E6" s="3"/>
    </row>
    <row r="7" spans="1:6" ht="13.5" thickBot="1">
      <c r="A7" s="1"/>
      <c r="B7" s="30" t="s">
        <v>22</v>
      </c>
      <c r="C7" s="64">
        <v>0</v>
      </c>
      <c r="D7" s="2"/>
      <c r="E7" s="3"/>
    </row>
    <row r="8" spans="1:6">
      <c r="A8" s="1"/>
      <c r="B8" s="30" t="s">
        <v>23</v>
      </c>
      <c r="C8" s="52">
        <f>SUM(C6:C7)</f>
        <v>50000</v>
      </c>
      <c r="D8" s="2"/>
      <c r="E8" s="3"/>
    </row>
    <row r="9" spans="1:6">
      <c r="A9" s="1"/>
      <c r="B9" s="30"/>
      <c r="C9" s="2"/>
      <c r="D9" s="2"/>
      <c r="E9" s="3"/>
    </row>
    <row r="10" spans="1:6">
      <c r="A10" s="1"/>
      <c r="B10" s="30" t="s">
        <v>24</v>
      </c>
      <c r="C10" s="52">
        <f>'General Ledger 2015'!H12</f>
        <v>39190</v>
      </c>
      <c r="D10" s="2"/>
      <c r="E10" s="3"/>
    </row>
    <row r="11" spans="1:6">
      <c r="A11" s="1"/>
      <c r="B11" s="30" t="s">
        <v>25</v>
      </c>
      <c r="C11" s="52">
        <f>'Income Statement 2015'!C20</f>
        <v>23690</v>
      </c>
      <c r="D11" s="2"/>
      <c r="E11" s="3"/>
    </row>
    <row r="12" spans="1:6" ht="13.5" thickBot="1">
      <c r="A12" s="1"/>
      <c r="B12" s="30" t="s">
        <v>26</v>
      </c>
      <c r="C12" s="64">
        <f>'Adjusted Trial 2015'!B17</f>
        <v>15000</v>
      </c>
      <c r="D12" s="2"/>
      <c r="E12" s="3"/>
    </row>
    <row r="13" spans="1:6" ht="13.5" thickBot="1">
      <c r="A13" s="1"/>
      <c r="B13" s="30" t="s">
        <v>27</v>
      </c>
      <c r="C13" s="52"/>
      <c r="D13" s="64">
        <f>C10+C11-C12</f>
        <v>47880</v>
      </c>
      <c r="E13" s="3"/>
    </row>
    <row r="14" spans="1:6">
      <c r="A14" s="1"/>
      <c r="B14" s="30"/>
      <c r="C14" s="2"/>
      <c r="D14" s="2"/>
      <c r="E14" s="3"/>
    </row>
    <row r="15" spans="1:6" ht="13.5" thickBot="1">
      <c r="A15" s="1"/>
      <c r="B15" s="30" t="s">
        <v>28</v>
      </c>
      <c r="C15" s="2"/>
      <c r="D15" s="65">
        <f>C8+D13</f>
        <v>97880</v>
      </c>
      <c r="E15" s="3"/>
    </row>
    <row r="16" spans="1:6" ht="14.25" thickTop="1" thickBot="1">
      <c r="A16" s="8"/>
      <c r="B16" s="8"/>
      <c r="C16" s="8"/>
      <c r="D16" s="8"/>
      <c r="E16" s="8"/>
      <c r="F16" s="1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26"/>
    </sheetView>
  </sheetViews>
  <sheetFormatPr defaultRowHeight="12.75"/>
  <cols>
    <col min="1" max="1" width="11.85546875" customWidth="1"/>
    <col min="2" max="2" width="38.85546875" bestFit="1" customWidth="1"/>
  </cols>
  <sheetData>
    <row r="1" spans="1:5" ht="16.5" thickBot="1">
      <c r="A1" s="172"/>
      <c r="B1" s="171"/>
      <c r="C1" s="171"/>
      <c r="D1" s="171"/>
      <c r="E1" s="17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104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168" t="s">
        <v>4</v>
      </c>
      <c r="C6" s="52">
        <f>'Adjusted Trial 2015'!B6</f>
        <v>74210</v>
      </c>
      <c r="D6" s="2"/>
      <c r="E6" s="3"/>
    </row>
    <row r="7" spans="1:5">
      <c r="A7" s="1"/>
      <c r="B7" s="168" t="s">
        <v>79</v>
      </c>
      <c r="C7" s="52">
        <f>'Adjusted Trial 2015'!B7</f>
        <v>6620</v>
      </c>
      <c r="D7" s="2"/>
      <c r="E7" s="3"/>
    </row>
    <row r="8" spans="1:5">
      <c r="A8" s="1"/>
      <c r="B8" s="168" t="s">
        <v>39</v>
      </c>
      <c r="C8" s="52">
        <f>'Adjusted Trial 2015'!B8</f>
        <v>4000</v>
      </c>
      <c r="D8" s="2"/>
      <c r="E8" s="3"/>
    </row>
    <row r="9" spans="1:5">
      <c r="A9" s="1"/>
      <c r="B9" s="168" t="s">
        <v>48</v>
      </c>
      <c r="C9" s="52">
        <f>'Adjusted Trial 2015'!B9</f>
        <v>13500</v>
      </c>
      <c r="D9" s="2"/>
      <c r="E9" s="3"/>
    </row>
    <row r="10" spans="1:5">
      <c r="A10" s="1"/>
      <c r="B10" s="168" t="s">
        <v>52</v>
      </c>
      <c r="C10" s="52">
        <f>'Adjusted Trial 2015'!B10</f>
        <v>200</v>
      </c>
      <c r="D10" s="2"/>
      <c r="E10" s="3"/>
    </row>
    <row r="11" spans="1:5">
      <c r="A11" s="1"/>
      <c r="B11" s="168" t="s">
        <v>51</v>
      </c>
      <c r="C11" s="52">
        <f>'Adjusted Trial 2015'!B11</f>
        <v>3200</v>
      </c>
      <c r="D11" s="52"/>
      <c r="E11" s="3"/>
    </row>
    <row r="12" spans="1:5" ht="13.5" thickBot="1">
      <c r="A12" s="1"/>
      <c r="B12" s="169" t="s">
        <v>30</v>
      </c>
      <c r="C12" s="155"/>
      <c r="D12" s="64">
        <f>SUM(C6:C11)</f>
        <v>101730</v>
      </c>
      <c r="E12" s="3"/>
    </row>
    <row r="13" spans="1:5">
      <c r="A13" s="1"/>
      <c r="B13" s="166"/>
      <c r="C13" s="2"/>
      <c r="D13" s="2"/>
      <c r="E13" s="3"/>
    </row>
    <row r="14" spans="1:5">
      <c r="A14" s="1"/>
      <c r="B14" s="30" t="s">
        <v>8</v>
      </c>
      <c r="C14" s="2"/>
      <c r="D14" s="2"/>
      <c r="E14" s="3"/>
    </row>
    <row r="15" spans="1:5">
      <c r="A15" s="1"/>
      <c r="B15" s="31" t="s">
        <v>64</v>
      </c>
      <c r="C15" s="52">
        <f>'Adjusted Trial 2015'!C13</f>
        <v>1000</v>
      </c>
      <c r="D15" s="2"/>
      <c r="E15" s="3"/>
    </row>
    <row r="16" spans="1:5">
      <c r="A16" s="1"/>
      <c r="B16" s="31" t="s">
        <v>53</v>
      </c>
      <c r="C16" s="52">
        <f>'Adjusted Trial 2015'!C12</f>
        <v>1950</v>
      </c>
      <c r="D16" s="2"/>
      <c r="E16" s="3"/>
    </row>
    <row r="17" spans="1:5">
      <c r="A17" s="1"/>
      <c r="B17" s="31" t="s">
        <v>54</v>
      </c>
      <c r="C17" s="98">
        <f>'Adjusted Trial 2015'!C14</f>
        <v>900</v>
      </c>
      <c r="D17" s="2"/>
      <c r="E17" s="3"/>
    </row>
    <row r="18" spans="1:5" ht="13.5" thickBot="1">
      <c r="A18" s="1"/>
      <c r="B18" s="32" t="s">
        <v>69</v>
      </c>
      <c r="C18" s="52"/>
      <c r="D18" s="64">
        <f>SUM(C15:C17)</f>
        <v>3850</v>
      </c>
      <c r="E18" s="3"/>
    </row>
    <row r="19" spans="1:5">
      <c r="A19" s="1"/>
      <c r="B19" s="30"/>
      <c r="C19" s="2"/>
      <c r="D19" s="2"/>
      <c r="E19" s="3"/>
    </row>
    <row r="20" spans="1:5">
      <c r="A20" s="1"/>
      <c r="B20" s="30" t="s">
        <v>9</v>
      </c>
      <c r="C20" s="52"/>
      <c r="D20" s="2"/>
      <c r="E20" s="3"/>
    </row>
    <row r="21" spans="1:5">
      <c r="A21" s="1"/>
      <c r="B21" s="31" t="s">
        <v>10</v>
      </c>
      <c r="C21" s="52">
        <f>'Adjusted Trial 2015'!C15</f>
        <v>50000</v>
      </c>
      <c r="D21" s="2"/>
      <c r="E21" s="3"/>
    </row>
    <row r="22" spans="1:5">
      <c r="A22" s="1"/>
      <c r="B22" s="31" t="s">
        <v>31</v>
      </c>
      <c r="C22" s="98">
        <f>'Equity Statement 2015'!D13</f>
        <v>47880</v>
      </c>
      <c r="D22" s="2"/>
      <c r="E22" s="3"/>
    </row>
    <row r="23" spans="1:5" ht="13.5" thickBot="1">
      <c r="A23" s="1"/>
      <c r="B23" s="30" t="s">
        <v>28</v>
      </c>
      <c r="C23" s="2"/>
      <c r="D23" s="52">
        <f>'Equity Statement 2015'!D15</f>
        <v>97880</v>
      </c>
      <c r="E23" s="3"/>
    </row>
    <row r="24" spans="1:5">
      <c r="A24" s="1"/>
      <c r="B24" s="30"/>
      <c r="C24" s="2"/>
      <c r="D24" s="5"/>
      <c r="E24" s="3"/>
    </row>
    <row r="25" spans="1:5" ht="13.5" thickBot="1">
      <c r="A25" s="1"/>
      <c r="B25" s="30" t="s">
        <v>32</v>
      </c>
      <c r="C25" s="2"/>
      <c r="D25" s="52">
        <f>D18+D23</f>
        <v>101730</v>
      </c>
      <c r="E25" s="3"/>
    </row>
    <row r="26" spans="1:5" ht="13.5" thickBot="1">
      <c r="A26" s="8"/>
      <c r="B26" s="8"/>
      <c r="C26" s="8"/>
      <c r="D26" s="24"/>
      <c r="E2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sqref="A1:D52"/>
    </sheetView>
  </sheetViews>
  <sheetFormatPr defaultRowHeight="12.75"/>
  <cols>
    <col min="1" max="1" width="14.85546875" customWidth="1"/>
    <col min="2" max="2" width="33.42578125" customWidth="1"/>
    <col min="3" max="3" width="15" customWidth="1"/>
    <col min="4" max="4" width="15.42578125" customWidth="1"/>
  </cols>
  <sheetData>
    <row r="1" spans="1:4" ht="15.75">
      <c r="A1" s="229" t="s">
        <v>106</v>
      </c>
      <c r="B1" s="230"/>
      <c r="C1" s="230"/>
      <c r="D1" s="231"/>
    </row>
    <row r="2" spans="1:4">
      <c r="A2" s="1"/>
      <c r="B2" s="2"/>
      <c r="C2" s="2"/>
      <c r="D2" s="3"/>
    </row>
    <row r="3" spans="1:4" ht="15.75" thickBot="1">
      <c r="A3" s="20" t="s">
        <v>0</v>
      </c>
      <c r="B3" s="21" t="s">
        <v>1</v>
      </c>
      <c r="C3" s="21" t="s">
        <v>2</v>
      </c>
      <c r="D3" s="22" t="s">
        <v>3</v>
      </c>
    </row>
    <row r="4" spans="1:4">
      <c r="A4" s="10">
        <v>1</v>
      </c>
      <c r="B4" s="11" t="s">
        <v>64</v>
      </c>
      <c r="C4" s="46">
        <v>1000</v>
      </c>
      <c r="D4" s="47"/>
    </row>
    <row r="5" spans="1:4">
      <c r="A5" s="12"/>
      <c r="B5" s="45" t="s">
        <v>4</v>
      </c>
      <c r="C5" s="48"/>
      <c r="D5" s="49">
        <v>1000</v>
      </c>
    </row>
    <row r="6" spans="1:4">
      <c r="A6" s="12">
        <v>2</v>
      </c>
      <c r="B6" s="53" t="s">
        <v>107</v>
      </c>
      <c r="C6" s="48">
        <v>100</v>
      </c>
      <c r="D6" s="49"/>
    </row>
    <row r="7" spans="1:4">
      <c r="A7" s="12"/>
      <c r="B7" s="45" t="s">
        <v>4</v>
      </c>
      <c r="C7" s="48"/>
      <c r="D7" s="49">
        <v>100</v>
      </c>
    </row>
    <row r="8" spans="1:4">
      <c r="A8" s="12">
        <v>3</v>
      </c>
      <c r="B8" s="53" t="s">
        <v>51</v>
      </c>
      <c r="C8" s="48">
        <v>4800</v>
      </c>
      <c r="D8" s="49"/>
    </row>
    <row r="9" spans="1:4">
      <c r="A9" s="12"/>
      <c r="B9" s="54" t="s">
        <v>4</v>
      </c>
      <c r="C9" s="48"/>
      <c r="D9" s="49">
        <v>4800</v>
      </c>
    </row>
    <row r="10" spans="1:4">
      <c r="A10" s="12">
        <v>4</v>
      </c>
      <c r="B10" s="153" t="s">
        <v>51</v>
      </c>
      <c r="C10" s="48">
        <v>7200</v>
      </c>
      <c r="D10" s="49"/>
    </row>
    <row r="11" spans="1:4">
      <c r="A11" s="12"/>
      <c r="B11" s="54" t="s">
        <v>4</v>
      </c>
      <c r="C11" s="48"/>
      <c r="D11" s="49">
        <v>7200</v>
      </c>
    </row>
    <row r="12" spans="1:4">
      <c r="A12" s="12">
        <v>5</v>
      </c>
      <c r="B12" s="153" t="s">
        <v>58</v>
      </c>
      <c r="C12" s="48">
        <v>400</v>
      </c>
      <c r="D12" s="49"/>
    </row>
    <row r="13" spans="1:4">
      <c r="A13" s="12"/>
      <c r="B13" s="54" t="s">
        <v>53</v>
      </c>
      <c r="C13" s="48"/>
      <c r="D13" s="49">
        <v>400</v>
      </c>
    </row>
    <row r="14" spans="1:4">
      <c r="A14" s="12">
        <v>6</v>
      </c>
      <c r="B14" s="153" t="s">
        <v>79</v>
      </c>
      <c r="C14" s="48">
        <v>28000</v>
      </c>
      <c r="D14" s="48"/>
    </row>
    <row r="15" spans="1:4">
      <c r="A15" s="12"/>
      <c r="B15" s="54" t="s">
        <v>4</v>
      </c>
      <c r="C15" s="48"/>
      <c r="D15" s="49">
        <v>28000</v>
      </c>
    </row>
    <row r="16" spans="1:4">
      <c r="A16" s="71" t="s">
        <v>109</v>
      </c>
      <c r="B16" s="153" t="s">
        <v>96</v>
      </c>
      <c r="C16" s="48">
        <v>57120</v>
      </c>
      <c r="D16" s="48"/>
    </row>
    <row r="17" spans="1:4">
      <c r="A17" s="12"/>
      <c r="B17" s="54" t="s">
        <v>81</v>
      </c>
      <c r="C17" s="48"/>
      <c r="D17" s="49">
        <v>57120</v>
      </c>
    </row>
    <row r="18" spans="1:4">
      <c r="A18" s="71" t="s">
        <v>108</v>
      </c>
      <c r="B18" s="153" t="s">
        <v>83</v>
      </c>
      <c r="C18" s="48">
        <v>28180</v>
      </c>
      <c r="D18" s="48"/>
    </row>
    <row r="19" spans="1:4">
      <c r="A19" s="72"/>
      <c r="B19" s="54" t="s">
        <v>79</v>
      </c>
      <c r="C19" s="48"/>
      <c r="D19" s="49">
        <v>28180</v>
      </c>
    </row>
    <row r="20" spans="1:4">
      <c r="A20" s="71">
        <v>8</v>
      </c>
      <c r="B20" s="153" t="s">
        <v>53</v>
      </c>
      <c r="C20" s="48">
        <v>2100</v>
      </c>
      <c r="D20" s="48"/>
    </row>
    <row r="21" spans="1:4">
      <c r="A21" s="12"/>
      <c r="B21" s="54" t="s">
        <v>4</v>
      </c>
      <c r="C21" s="48"/>
      <c r="D21" s="49">
        <v>2100</v>
      </c>
    </row>
    <row r="22" spans="1:4">
      <c r="A22" s="12">
        <v>9</v>
      </c>
      <c r="B22" s="153" t="s">
        <v>110</v>
      </c>
      <c r="C22" s="48">
        <v>23</v>
      </c>
      <c r="D22" s="49"/>
    </row>
    <row r="23" spans="1:4">
      <c r="A23" s="71"/>
      <c r="B23" s="53" t="s">
        <v>111</v>
      </c>
      <c r="C23" s="48">
        <v>55</v>
      </c>
      <c r="D23" s="49"/>
    </row>
    <row r="24" spans="1:4">
      <c r="A24" s="12"/>
      <c r="B24" s="153" t="s">
        <v>112</v>
      </c>
      <c r="C24" s="48">
        <v>14</v>
      </c>
      <c r="D24" s="49"/>
    </row>
    <row r="25" spans="1:4">
      <c r="A25" s="71"/>
      <c r="B25" s="53" t="s">
        <v>113</v>
      </c>
      <c r="C25" s="48">
        <v>1</v>
      </c>
      <c r="D25" s="49"/>
    </row>
    <row r="26" spans="1:4">
      <c r="A26" s="72"/>
      <c r="B26" s="54" t="s">
        <v>114</v>
      </c>
      <c r="C26" s="48"/>
      <c r="D26" s="48">
        <v>93</v>
      </c>
    </row>
    <row r="27" spans="1:4">
      <c r="A27" s="71">
        <v>10</v>
      </c>
      <c r="B27" s="53" t="s">
        <v>96</v>
      </c>
      <c r="C27" s="48">
        <v>52000</v>
      </c>
      <c r="D27" s="49"/>
    </row>
    <row r="28" spans="1:4">
      <c r="A28" s="12"/>
      <c r="B28" s="54" t="s">
        <v>40</v>
      </c>
      <c r="C28" s="48"/>
      <c r="D28" s="48">
        <v>52000</v>
      </c>
    </row>
    <row r="29" spans="1:4">
      <c r="A29" s="12">
        <v>11</v>
      </c>
      <c r="B29" s="53" t="s">
        <v>12</v>
      </c>
      <c r="C29" s="48">
        <v>25000</v>
      </c>
      <c r="D29" s="49"/>
    </row>
    <row r="30" spans="1:4">
      <c r="A30" s="12"/>
      <c r="B30" s="54" t="s">
        <v>4</v>
      </c>
      <c r="C30" s="48"/>
      <c r="D30" s="175">
        <v>25000</v>
      </c>
    </row>
    <row r="31" spans="1:4">
      <c r="A31">
        <v>12</v>
      </c>
      <c r="B31" s="106" t="s">
        <v>4</v>
      </c>
      <c r="C31" s="48">
        <v>89300</v>
      </c>
      <c r="D31" s="110"/>
    </row>
    <row r="32" spans="1:4">
      <c r="B32" s="107" t="s">
        <v>96</v>
      </c>
      <c r="C32" s="48"/>
      <c r="D32" s="110">
        <v>89300</v>
      </c>
    </row>
    <row r="33" spans="1:4">
      <c r="A33">
        <v>13</v>
      </c>
      <c r="B33" s="106" t="s">
        <v>66</v>
      </c>
      <c r="C33" s="48">
        <v>3600</v>
      </c>
      <c r="D33" s="110"/>
    </row>
    <row r="34" spans="1:4">
      <c r="B34" s="107" t="s">
        <v>4</v>
      </c>
      <c r="C34" s="48"/>
      <c r="D34" s="110">
        <v>3600</v>
      </c>
    </row>
    <row r="35" spans="1:4">
      <c r="A35">
        <v>14</v>
      </c>
      <c r="B35" s="154" t="s">
        <v>86</v>
      </c>
      <c r="C35" s="48">
        <v>2500</v>
      </c>
      <c r="D35" s="110"/>
    </row>
    <row r="36" spans="1:4">
      <c r="B36" s="107" t="s">
        <v>4</v>
      </c>
      <c r="C36" s="48"/>
      <c r="D36" s="110">
        <v>2500</v>
      </c>
    </row>
    <row r="37" spans="1:4">
      <c r="A37">
        <v>15</v>
      </c>
      <c r="B37" s="154" t="s">
        <v>11</v>
      </c>
      <c r="C37" s="48">
        <v>10000</v>
      </c>
      <c r="D37" s="110"/>
    </row>
    <row r="38" spans="1:4">
      <c r="B38" s="107" t="s">
        <v>4</v>
      </c>
      <c r="C38" s="48"/>
      <c r="D38" s="110">
        <v>10000</v>
      </c>
    </row>
    <row r="39" spans="1:4">
      <c r="A39">
        <v>16</v>
      </c>
      <c r="B39" s="154" t="s">
        <v>57</v>
      </c>
      <c r="C39" s="110">
        <v>440</v>
      </c>
      <c r="D39" s="48"/>
    </row>
    <row r="40" spans="1:4">
      <c r="B40" s="107" t="s">
        <v>58</v>
      </c>
      <c r="C40" s="110"/>
      <c r="D40" s="48">
        <v>440</v>
      </c>
    </row>
    <row r="41" spans="1:4">
      <c r="A41">
        <v>17</v>
      </c>
      <c r="B41" s="154" t="s">
        <v>60</v>
      </c>
      <c r="C41" s="110">
        <v>8800</v>
      </c>
      <c r="D41" s="48"/>
    </row>
    <row r="42" spans="1:4">
      <c r="B42" s="107" t="s">
        <v>51</v>
      </c>
      <c r="C42" s="110"/>
      <c r="D42" s="48">
        <v>8800</v>
      </c>
    </row>
    <row r="43" spans="1:4">
      <c r="A43">
        <v>18</v>
      </c>
      <c r="B43" s="154" t="s">
        <v>54</v>
      </c>
      <c r="C43" s="110">
        <v>900</v>
      </c>
      <c r="D43" s="48"/>
    </row>
    <row r="44" spans="1:4">
      <c r="B44" s="107" t="s">
        <v>40</v>
      </c>
      <c r="C44" s="110"/>
      <c r="D44" s="48">
        <v>900</v>
      </c>
    </row>
    <row r="45" spans="1:4">
      <c r="A45">
        <v>19</v>
      </c>
      <c r="B45" s="154" t="s">
        <v>12</v>
      </c>
      <c r="C45" s="110">
        <v>1400</v>
      </c>
      <c r="D45" s="48"/>
    </row>
    <row r="46" spans="1:4">
      <c r="B46" s="111" t="s">
        <v>64</v>
      </c>
      <c r="C46" s="197"/>
      <c r="D46" s="198">
        <v>1400</v>
      </c>
    </row>
    <row r="47" spans="1:4">
      <c r="A47" s="192" t="s">
        <v>119</v>
      </c>
      <c r="B47" s="193" t="s">
        <v>96</v>
      </c>
      <c r="C47" s="52">
        <v>120</v>
      </c>
      <c r="D47" s="52"/>
    </row>
    <row r="48" spans="1:4">
      <c r="A48" s="2"/>
      <c r="B48" s="194" t="s">
        <v>4</v>
      </c>
      <c r="C48" s="52"/>
      <c r="D48" s="52">
        <v>120</v>
      </c>
    </row>
    <row r="49" spans="1:4">
      <c r="A49" s="192" t="s">
        <v>120</v>
      </c>
      <c r="B49" s="193" t="s">
        <v>110</v>
      </c>
      <c r="C49" s="52">
        <v>55</v>
      </c>
      <c r="D49" s="52"/>
    </row>
    <row r="50" spans="1:4">
      <c r="A50" s="2"/>
      <c r="B50" s="194" t="s">
        <v>4</v>
      </c>
      <c r="C50" s="52"/>
      <c r="D50" s="52">
        <v>55</v>
      </c>
    </row>
    <row r="51" spans="1:4">
      <c r="A51" s="200" t="s">
        <v>121</v>
      </c>
      <c r="B51" s="193" t="s">
        <v>4</v>
      </c>
      <c r="C51" s="52">
        <v>30</v>
      </c>
      <c r="D51" s="52"/>
    </row>
    <row r="52" spans="1:4">
      <c r="A52" s="2"/>
      <c r="B52" s="195" t="s">
        <v>122</v>
      </c>
      <c r="C52" s="52"/>
      <c r="D52" s="52">
        <v>30</v>
      </c>
    </row>
    <row r="53" spans="1:4">
      <c r="A53" s="2"/>
      <c r="B53" s="196"/>
      <c r="C53" s="52"/>
      <c r="D53" s="52"/>
    </row>
    <row r="54" spans="1:4">
      <c r="A54" s="2"/>
      <c r="B54" s="195"/>
      <c r="C54" s="52"/>
      <c r="D54" s="52"/>
    </row>
    <row r="55" spans="1:4">
      <c r="A55" s="2"/>
      <c r="B55" s="2"/>
      <c r="C55" s="2"/>
    </row>
  </sheetData>
  <mergeCells count="1">
    <mergeCell ref="A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2"/>
  <sheetViews>
    <sheetView topLeftCell="A43" workbookViewId="0">
      <selection activeCell="E50" sqref="E50"/>
    </sheetView>
  </sheetViews>
  <sheetFormatPr defaultRowHeight="12.75"/>
  <cols>
    <col min="1" max="1" width="11.42578125" customWidth="1"/>
    <col min="2" max="2" width="11.85546875" customWidth="1"/>
    <col min="4" max="4" width="13.85546875" customWidth="1"/>
    <col min="5" max="5" width="13.28515625" customWidth="1"/>
    <col min="7" max="7" width="14.5703125" customWidth="1"/>
    <col min="8" max="8" width="12.85546875" customWidth="1"/>
  </cols>
  <sheetData>
    <row r="1" spans="1:12" ht="15.75">
      <c r="A1" s="233" t="s">
        <v>116</v>
      </c>
      <c r="B1" s="233"/>
      <c r="C1" s="233"/>
      <c r="D1" s="233"/>
      <c r="E1" s="233"/>
      <c r="F1" s="233"/>
      <c r="G1" s="233"/>
      <c r="H1" s="233"/>
    </row>
    <row r="3" spans="1:12" ht="15.75" thickBot="1">
      <c r="A3" s="234" t="s">
        <v>5</v>
      </c>
      <c r="B3" s="234"/>
      <c r="C3" s="23" t="s">
        <v>6</v>
      </c>
      <c r="D3" s="234" t="s">
        <v>8</v>
      </c>
      <c r="E3" s="234"/>
      <c r="F3" s="23" t="s">
        <v>7</v>
      </c>
      <c r="G3" s="234" t="s">
        <v>9</v>
      </c>
      <c r="H3" s="234"/>
    </row>
    <row r="5" spans="1:12" ht="13.5" thickBot="1">
      <c r="A5" s="232" t="s">
        <v>4</v>
      </c>
      <c r="B5" s="232"/>
      <c r="D5" s="241"/>
      <c r="E5" s="241"/>
      <c r="G5" s="232" t="s">
        <v>10</v>
      </c>
      <c r="H5" s="232"/>
    </row>
    <row r="6" spans="1:12" ht="13.5" thickBot="1">
      <c r="A6" s="108">
        <f>'Bal. Sheet 2015'!C6</f>
        <v>74210</v>
      </c>
      <c r="B6" s="58">
        <f>'General Journal 2016'!D5</f>
        <v>1000</v>
      </c>
      <c r="D6" s="52"/>
      <c r="E6" s="52"/>
      <c r="G6" s="96"/>
      <c r="H6" s="56">
        <f>'Bal. Sheet 2015'!C21</f>
        <v>50000</v>
      </c>
    </row>
    <row r="7" spans="1:12">
      <c r="A7" s="108">
        <f>'General Journal 2016'!C31</f>
        <v>89300</v>
      </c>
      <c r="B7" s="59">
        <f>'General Journal 2016'!D7</f>
        <v>100</v>
      </c>
      <c r="D7" s="2"/>
      <c r="E7" s="52"/>
      <c r="G7" s="6"/>
      <c r="H7" s="59">
        <f>SUM(H6)</f>
        <v>50000</v>
      </c>
    </row>
    <row r="8" spans="1:12">
      <c r="A8" s="108">
        <f>'General Journal 2016'!C51</f>
        <v>30</v>
      </c>
      <c r="B8" s="59">
        <f>'General Journal 2016'!D9</f>
        <v>4800</v>
      </c>
      <c r="D8" s="2"/>
      <c r="E8" s="2"/>
      <c r="G8" s="2"/>
      <c r="H8" s="52"/>
    </row>
    <row r="9" spans="1:12" ht="13.5" thickBot="1">
      <c r="A9" s="124"/>
      <c r="B9" s="116">
        <f>'General Journal 2016'!D11</f>
        <v>7200</v>
      </c>
      <c r="D9" s="232" t="s">
        <v>74</v>
      </c>
      <c r="E9" s="232"/>
    </row>
    <row r="10" spans="1:12" ht="13.5" thickBot="1">
      <c r="A10" s="131"/>
      <c r="B10" s="116">
        <f>'General Journal 2016'!D15</f>
        <v>28000</v>
      </c>
      <c r="D10" s="114">
        <f>'General Journal 2016'!C4</f>
        <v>1000</v>
      </c>
      <c r="E10" s="96">
        <f>'Bal. Sheet 2015'!C15</f>
        <v>1000</v>
      </c>
      <c r="G10" s="232" t="s">
        <v>31</v>
      </c>
      <c r="H10" s="232"/>
    </row>
    <row r="11" spans="1:12" ht="13.5" thickBot="1">
      <c r="A11" s="124"/>
      <c r="B11" s="116">
        <f>'General Journal 2016'!D21</f>
        <v>2100</v>
      </c>
      <c r="D11" s="175"/>
      <c r="E11" s="59">
        <f>'General Journal 2016'!D46</f>
        <v>1400</v>
      </c>
      <c r="G11" s="174"/>
      <c r="H11" s="188">
        <f>'Equity Statement 2015'!D13</f>
        <v>47880</v>
      </c>
    </row>
    <row r="12" spans="1:12">
      <c r="B12" s="116">
        <f>'General Journal 2016'!D26</f>
        <v>93</v>
      </c>
      <c r="D12" s="6"/>
      <c r="E12" s="119">
        <f>SUM(E10:E11)-D10</f>
        <v>1400</v>
      </c>
      <c r="G12" s="5"/>
      <c r="H12" s="58">
        <f>SUM(H11)</f>
        <v>47880</v>
      </c>
    </row>
    <row r="13" spans="1:12" ht="13.5" thickBot="1">
      <c r="A13" s="3"/>
      <c r="B13" s="108">
        <f>'General Journal 2016'!D30</f>
        <v>25000</v>
      </c>
      <c r="D13" s="232" t="s">
        <v>53</v>
      </c>
      <c r="E13" s="232"/>
      <c r="G13" s="2"/>
      <c r="H13" s="52"/>
      <c r="J13" s="158" t="s">
        <v>110</v>
      </c>
      <c r="K13" s="36"/>
      <c r="L13" s="2"/>
    </row>
    <row r="14" spans="1:12" ht="13.5" thickBot="1">
      <c r="A14" s="3"/>
      <c r="B14" s="108">
        <f>'General Journal 2016'!D34</f>
        <v>3600</v>
      </c>
      <c r="D14" s="125">
        <f>'General Journal 2016'!C20</f>
        <v>2100</v>
      </c>
      <c r="E14" s="73">
        <f>'Bal. Sheet 2015'!C16</f>
        <v>1950</v>
      </c>
      <c r="G14" s="232" t="s">
        <v>40</v>
      </c>
      <c r="H14" s="232"/>
      <c r="J14" s="96">
        <f>'General Journal 2016'!C22</f>
        <v>23</v>
      </c>
      <c r="K14" s="4"/>
      <c r="L14" s="2"/>
    </row>
    <row r="15" spans="1:12" ht="13.5" thickBot="1">
      <c r="A15" s="3"/>
      <c r="B15" s="108">
        <f>'General Journal 2016'!D36</f>
        <v>2500</v>
      </c>
      <c r="D15" s="159"/>
      <c r="E15" s="118">
        <f>'General Journal 2016'!D13</f>
        <v>400</v>
      </c>
      <c r="G15" s="114"/>
      <c r="H15" s="119">
        <f>'General Journal 2016'!D28</f>
        <v>52000</v>
      </c>
      <c r="J15" s="161">
        <f>'General Journal 2016'!C49</f>
        <v>55</v>
      </c>
      <c r="K15" s="7"/>
    </row>
    <row r="16" spans="1:12" ht="13.5" thickBot="1">
      <c r="A16" s="3"/>
      <c r="B16" s="108">
        <f>'General Journal 2016'!D38</f>
        <v>10000</v>
      </c>
      <c r="D16" s="191"/>
      <c r="E16" s="190">
        <f>SUM(E14:E15)-D14</f>
        <v>250</v>
      </c>
      <c r="H16" s="116">
        <f>'General Journal 2016'!D44</f>
        <v>900</v>
      </c>
      <c r="J16" s="114">
        <f>SUM(J14:J15)</f>
        <v>78</v>
      </c>
    </row>
    <row r="17" spans="1:11">
      <c r="A17" s="3"/>
      <c r="B17" s="108">
        <f>'General Journal 2016'!D48</f>
        <v>120</v>
      </c>
      <c r="D17" s="52"/>
      <c r="E17" s="124"/>
      <c r="G17" s="6"/>
      <c r="H17" s="58">
        <f>SUM(H15:H16)</f>
        <v>52900</v>
      </c>
    </row>
    <row r="18" spans="1:11" ht="13.5" thickBot="1">
      <c r="A18" s="3"/>
      <c r="B18" s="108">
        <f>'General Journal 2016'!D50</f>
        <v>55</v>
      </c>
      <c r="D18" s="2"/>
      <c r="E18" s="124"/>
      <c r="G18" s="2"/>
      <c r="H18" s="124"/>
      <c r="J18" s="158" t="s">
        <v>111</v>
      </c>
      <c r="K18" s="36"/>
    </row>
    <row r="19" spans="1:11" ht="13.5" thickBot="1">
      <c r="A19" s="114">
        <f>SUM(A6:A8)-SUM(B6:B18)</f>
        <v>78972</v>
      </c>
      <c r="B19" s="119"/>
      <c r="D19" s="232" t="s">
        <v>54</v>
      </c>
      <c r="E19" s="232"/>
      <c r="G19" s="2"/>
      <c r="H19" s="52"/>
      <c r="J19" s="96">
        <f>'General Journal 2016'!C23</f>
        <v>55</v>
      </c>
      <c r="K19" s="4"/>
    </row>
    <row r="20" spans="1:11" ht="13.5" thickBot="1">
      <c r="A20" s="2"/>
      <c r="B20" s="124"/>
      <c r="D20" s="176">
        <f>'General Journal 2016'!C43</f>
        <v>900</v>
      </c>
      <c r="E20" s="55">
        <f>'Bal. Sheet 2015'!C17</f>
        <v>900</v>
      </c>
      <c r="G20" s="232" t="s">
        <v>81</v>
      </c>
      <c r="H20" s="232"/>
      <c r="J20" s="114">
        <f>SUM(J19)</f>
        <v>55</v>
      </c>
      <c r="K20" s="4"/>
    </row>
    <row r="21" spans="1:11" ht="13.5" thickBot="1">
      <c r="A21" s="2"/>
      <c r="B21" s="2"/>
      <c r="D21" s="3"/>
      <c r="E21" s="119">
        <f>E20-D20</f>
        <v>0</v>
      </c>
      <c r="G21" s="124"/>
      <c r="H21" s="116">
        <f>'General Journal 2016'!D17</f>
        <v>57120</v>
      </c>
    </row>
    <row r="22" spans="1:11" ht="13.5" thickBot="1">
      <c r="A22" s="52"/>
      <c r="B22" s="2"/>
      <c r="D22" s="2"/>
      <c r="E22" s="52"/>
      <c r="G22" s="129"/>
      <c r="H22" s="130">
        <f>SUM(H21)</f>
        <v>57120</v>
      </c>
      <c r="J22" s="36" t="s">
        <v>112</v>
      </c>
      <c r="K22" s="36"/>
    </row>
    <row r="23" spans="1:11" ht="13.5" thickBot="1">
      <c r="A23" s="232" t="s">
        <v>39</v>
      </c>
      <c r="B23" s="232"/>
      <c r="J23" s="176">
        <f>'General Journal 2016'!C24</f>
        <v>14</v>
      </c>
    </row>
    <row r="24" spans="1:11" ht="13.5" thickBot="1">
      <c r="A24" s="115">
        <f>'Bal Sheet 2014'!C8</f>
        <v>4000</v>
      </c>
      <c r="B24" s="25"/>
      <c r="G24" s="232" t="s">
        <v>66</v>
      </c>
      <c r="H24" s="232"/>
      <c r="J24" s="175">
        <f>SUM(J23)</f>
        <v>14</v>
      </c>
      <c r="K24" s="4"/>
    </row>
    <row r="25" spans="1:11" ht="13.5" thickBot="1">
      <c r="A25" s="124">
        <f>SUM(A24)</f>
        <v>4000</v>
      </c>
      <c r="B25" s="2"/>
      <c r="G25" s="130">
        <f>'General Journal 2016'!C33</f>
        <v>3600</v>
      </c>
      <c r="H25" s="4"/>
    </row>
    <row r="26" spans="1:11" ht="13.5" thickBot="1">
      <c r="A26" s="232" t="s">
        <v>48</v>
      </c>
      <c r="B26" s="232"/>
      <c r="G26" s="129">
        <f>SUM(G25)</f>
        <v>3600</v>
      </c>
      <c r="H26" s="4"/>
      <c r="J26" s="36" t="s">
        <v>115</v>
      </c>
      <c r="K26" s="8"/>
    </row>
    <row r="27" spans="1:11" ht="13.5" thickBot="1">
      <c r="A27" s="108">
        <f>'Bal. Sheet 2015'!C9</f>
        <v>13500</v>
      </c>
      <c r="B27" s="119">
        <f>'General Journal 2016'!D32</f>
        <v>89300</v>
      </c>
      <c r="D27" s="55"/>
      <c r="E27" s="55"/>
      <c r="H27" s="2"/>
      <c r="J27" s="114">
        <f>'General Journal 2016'!C25</f>
        <v>1</v>
      </c>
    </row>
    <row r="28" spans="1:11" ht="13.5" thickBot="1">
      <c r="A28" s="131">
        <f>'General Journal 2016'!C16</f>
        <v>57120</v>
      </c>
      <c r="B28" s="1"/>
      <c r="G28" s="232" t="s">
        <v>12</v>
      </c>
      <c r="H28" s="232"/>
      <c r="J28" s="114">
        <f>SUM(J27)</f>
        <v>1</v>
      </c>
      <c r="K28" s="4"/>
    </row>
    <row r="29" spans="1:11">
      <c r="A29" s="159">
        <f>'General Journal 2016'!C27</f>
        <v>52000</v>
      </c>
      <c r="B29" s="2"/>
      <c r="G29" s="129">
        <f>'General Journal 2016'!C29</f>
        <v>25000</v>
      </c>
      <c r="H29" s="4"/>
    </row>
    <row r="30" spans="1:11" ht="13.5" thickBot="1">
      <c r="A30" s="134">
        <f>'General Journal 2016'!C47</f>
        <v>120</v>
      </c>
      <c r="B30" s="7"/>
      <c r="G30" s="151">
        <f>'General Journal 2016'!C45</f>
        <v>1400</v>
      </c>
      <c r="H30" s="7"/>
      <c r="J30" s="36" t="s">
        <v>122</v>
      </c>
      <c r="K30" s="36"/>
    </row>
    <row r="31" spans="1:11" ht="13.5" thickBot="1">
      <c r="A31" s="129">
        <f>SUM(A27:A30)-B27</f>
        <v>33440</v>
      </c>
      <c r="B31" s="2"/>
      <c r="G31" s="129">
        <f>SUM(G29:G30)</f>
        <v>26400</v>
      </c>
      <c r="H31" s="2"/>
      <c r="J31" s="163"/>
      <c r="K31" s="57">
        <f>'General Journal 2016'!D52</f>
        <v>30</v>
      </c>
    </row>
    <row r="32" spans="1:11" ht="13.5" thickBot="1">
      <c r="A32" s="232" t="s">
        <v>58</v>
      </c>
      <c r="B32" s="232"/>
      <c r="J32" s="3"/>
      <c r="K32" s="55">
        <f>SUM(K31)</f>
        <v>30</v>
      </c>
    </row>
    <row r="33" spans="1:8">
      <c r="A33" s="108">
        <f>'Bal. Sheet 2015'!C10</f>
        <v>200</v>
      </c>
      <c r="B33" s="58">
        <f>'General Journal 2016'!D40</f>
        <v>440</v>
      </c>
    </row>
    <row r="34" spans="1:8" ht="13.5" thickBot="1">
      <c r="A34" s="161">
        <f>'General Journal 2016'!C12</f>
        <v>400</v>
      </c>
      <c r="B34" s="1"/>
      <c r="G34" s="232" t="s">
        <v>83</v>
      </c>
      <c r="H34" s="232"/>
    </row>
    <row r="35" spans="1:8" ht="13.5" thickBot="1">
      <c r="A35" s="129">
        <f>SUM(A33:A34)-B33</f>
        <v>160</v>
      </c>
      <c r="B35" s="5"/>
      <c r="G35" s="115">
        <f>'General Journal 2016'!C18</f>
        <v>28180</v>
      </c>
      <c r="H35" s="56"/>
    </row>
    <row r="36" spans="1:8" ht="13.5" thickBot="1">
      <c r="A36" s="232" t="s">
        <v>51</v>
      </c>
      <c r="B36" s="232"/>
      <c r="G36" s="129">
        <f>SUM(G35)</f>
        <v>28180</v>
      </c>
      <c r="H36" s="5"/>
    </row>
    <row r="37" spans="1:8" ht="13.5" thickBot="1">
      <c r="A37" s="129">
        <f>'Bal. Sheet 2015'!C11</f>
        <v>3200</v>
      </c>
      <c r="B37" s="59">
        <f>12000</f>
        <v>12000</v>
      </c>
      <c r="G37" s="232" t="s">
        <v>11</v>
      </c>
      <c r="H37" s="232"/>
    </row>
    <row r="38" spans="1:8" ht="13.5" thickBot="1">
      <c r="A38" s="164">
        <f>'General Journal 2016'!C8</f>
        <v>4800</v>
      </c>
      <c r="B38" s="59"/>
      <c r="G38" s="179">
        <f>'General Journal 2016'!C37</f>
        <v>10000</v>
      </c>
      <c r="H38" s="25"/>
    </row>
    <row r="39" spans="1:8" ht="13.5" thickBot="1">
      <c r="A39" s="131">
        <f>'General Journal 2016'!C10</f>
        <v>7200</v>
      </c>
      <c r="B39" s="7"/>
      <c r="G39" s="108">
        <f>SUM(G38)</f>
        <v>10000</v>
      </c>
      <c r="H39" s="1"/>
    </row>
    <row r="40" spans="1:8">
      <c r="A40" s="114">
        <f>SUM(A37:A39)-B37</f>
        <v>3200</v>
      </c>
    </row>
    <row r="41" spans="1:8" ht="13.5" thickBot="1">
      <c r="A41" s="158" t="s">
        <v>79</v>
      </c>
      <c r="B41" s="8"/>
      <c r="G41" s="128" t="s">
        <v>57</v>
      </c>
      <c r="H41" s="70"/>
    </row>
    <row r="42" spans="1:8" ht="14.25" thickTop="1" thickBot="1">
      <c r="A42" s="129">
        <f>'Bal. Sheet 2015'!C7</f>
        <v>6620</v>
      </c>
      <c r="B42" s="59">
        <f>'General Journal 2016'!D19</f>
        <v>28180</v>
      </c>
      <c r="G42" s="177">
        <f>'General Journal 2016'!C39</f>
        <v>440</v>
      </c>
      <c r="H42" s="178"/>
    </row>
    <row r="43" spans="1:8">
      <c r="A43" s="73">
        <f>'General Journal 2016'!C14</f>
        <v>28000</v>
      </c>
      <c r="B43" s="116"/>
      <c r="G43" s="80">
        <f>SUM(G42)</f>
        <v>440</v>
      </c>
      <c r="H43" s="133"/>
    </row>
    <row r="44" spans="1:8">
      <c r="A44" s="175"/>
      <c r="B44" s="116"/>
      <c r="G44" s="124"/>
      <c r="H44" s="2"/>
    </row>
    <row r="45" spans="1:8" ht="13.5" thickBot="1">
      <c r="A45" s="124"/>
      <c r="B45" s="1"/>
      <c r="G45" s="128" t="s">
        <v>60</v>
      </c>
      <c r="H45" s="70"/>
    </row>
    <row r="46" spans="1:8" ht="14.25" thickTop="1" thickBot="1">
      <c r="A46" s="55"/>
      <c r="B46" s="1"/>
      <c r="G46" s="83">
        <v>12000</v>
      </c>
      <c r="H46" s="132"/>
    </row>
    <row r="47" spans="1:8" ht="13.5" thickBot="1">
      <c r="A47" s="114">
        <f>SUM(A42:A43)-B42</f>
        <v>6440</v>
      </c>
      <c r="B47" s="4"/>
      <c r="G47" s="80"/>
      <c r="H47" s="135"/>
    </row>
    <row r="48" spans="1:8">
      <c r="G48" s="114">
        <f>SUM(G46:G47)</f>
        <v>12000</v>
      </c>
    </row>
    <row r="49" spans="1:8" ht="13.5" thickBot="1">
      <c r="A49" s="170" t="s">
        <v>107</v>
      </c>
      <c r="B49" s="199"/>
      <c r="G49" s="36" t="s">
        <v>86</v>
      </c>
      <c r="H49" s="158"/>
    </row>
    <row r="50" spans="1:8" ht="13.5" thickBot="1">
      <c r="A50" s="114">
        <f>'General Journal 2016'!C6</f>
        <v>100</v>
      </c>
      <c r="B50" s="96"/>
      <c r="G50" s="176">
        <f>'General Journal 2016'!C35</f>
        <v>2500</v>
      </c>
      <c r="H50" s="4"/>
    </row>
    <row r="51" spans="1:8" ht="13.5" thickBot="1">
      <c r="A51" s="52"/>
      <c r="B51" s="1"/>
      <c r="G51" s="114">
        <f>SUM(G50)</f>
        <v>2500</v>
      </c>
      <c r="H51" s="5"/>
    </row>
    <row r="52" spans="1:8">
      <c r="A52" s="114">
        <f>SUM(A50:A51)</f>
        <v>100</v>
      </c>
      <c r="B52" s="4"/>
    </row>
  </sheetData>
  <mergeCells count="21">
    <mergeCell ref="A36:B36"/>
    <mergeCell ref="G37:H37"/>
    <mergeCell ref="A23:B23"/>
    <mergeCell ref="G24:H24"/>
    <mergeCell ref="A26:B26"/>
    <mergeCell ref="G28:H28"/>
    <mergeCell ref="A32:B32"/>
    <mergeCell ref="G34:H34"/>
    <mergeCell ref="G20:H20"/>
    <mergeCell ref="A1:H1"/>
    <mergeCell ref="A3:B3"/>
    <mergeCell ref="D3:E3"/>
    <mergeCell ref="G3:H3"/>
    <mergeCell ref="A5:B5"/>
    <mergeCell ref="D5:E5"/>
    <mergeCell ref="G5:H5"/>
    <mergeCell ref="D9:E9"/>
    <mergeCell ref="G10:H10"/>
    <mergeCell ref="D13:E13"/>
    <mergeCell ref="G14:H14"/>
    <mergeCell ref="D19:E19"/>
  </mergeCells>
  <pageMargins left="0.7" right="0.7" top="0.75" bottom="0.75" header="0.3" footer="0.3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D33" sqref="A1:D33"/>
    </sheetView>
  </sheetViews>
  <sheetFormatPr defaultRowHeight="12.75"/>
  <cols>
    <col min="1" max="1" width="24.5703125" bestFit="1" customWidth="1"/>
    <col min="2" max="2" width="16.85546875" customWidth="1"/>
    <col min="3" max="3" width="15.5703125" customWidth="1"/>
  </cols>
  <sheetData>
    <row r="1" spans="1:4" ht="16.5" thickBot="1">
      <c r="A1" s="182"/>
      <c r="B1" s="181"/>
      <c r="C1" s="183"/>
    </row>
    <row r="2" spans="1:4" ht="15.75">
      <c r="A2" s="229" t="s">
        <v>13</v>
      </c>
      <c r="B2" s="230"/>
      <c r="C2" s="231"/>
    </row>
    <row r="3" spans="1:4" ht="15.75">
      <c r="A3" s="235" t="s">
        <v>14</v>
      </c>
      <c r="B3" s="233"/>
      <c r="C3" s="236"/>
    </row>
    <row r="4" spans="1:4" ht="15.75">
      <c r="A4" s="237">
        <v>42735</v>
      </c>
      <c r="B4" s="238"/>
      <c r="C4" s="239"/>
    </row>
    <row r="5" spans="1:4">
      <c r="A5" s="136"/>
      <c r="B5" s="137"/>
      <c r="C5" s="138"/>
    </row>
    <row r="6" spans="1:4">
      <c r="A6" s="139" t="s">
        <v>4</v>
      </c>
      <c r="B6" s="137">
        <f>'General Ledger 2016'!A19</f>
        <v>78972</v>
      </c>
      <c r="C6" s="138"/>
    </row>
    <row r="7" spans="1:4">
      <c r="A7" s="146" t="s">
        <v>107</v>
      </c>
      <c r="B7" s="202">
        <f>'General Ledger 2016'!A52</f>
        <v>100</v>
      </c>
      <c r="C7" s="3"/>
    </row>
    <row r="8" spans="1:4">
      <c r="A8" s="158" t="s">
        <v>79</v>
      </c>
      <c r="B8" s="48">
        <f>'General Ledger 2016'!A47</f>
        <v>6440</v>
      </c>
      <c r="C8" s="2"/>
      <c r="D8" s="16"/>
    </row>
    <row r="9" spans="1:4">
      <c r="A9" s="139" t="s">
        <v>39</v>
      </c>
      <c r="B9" s="137">
        <f>'General Ledger 2016'!A25</f>
        <v>4000</v>
      </c>
      <c r="C9" s="138"/>
    </row>
    <row r="10" spans="1:4">
      <c r="A10" s="139" t="s">
        <v>48</v>
      </c>
      <c r="B10" s="137">
        <f>'General Ledger 2016'!A31</f>
        <v>33440</v>
      </c>
      <c r="C10" s="138"/>
    </row>
    <row r="11" spans="1:4">
      <c r="A11" s="139" t="s">
        <v>52</v>
      </c>
      <c r="B11" s="137">
        <f>'General Ledger 2016'!A35</f>
        <v>160</v>
      </c>
      <c r="C11" s="138"/>
    </row>
    <row r="12" spans="1:4">
      <c r="A12" s="139" t="s">
        <v>51</v>
      </c>
      <c r="B12" s="137">
        <f>'General Ledger 2016'!A40</f>
        <v>3200</v>
      </c>
      <c r="C12" s="138"/>
    </row>
    <row r="13" spans="1:4">
      <c r="A13" s="139" t="s">
        <v>68</v>
      </c>
      <c r="B13" s="137"/>
      <c r="C13" s="138">
        <f>'General Ledger 2016'!E16</f>
        <v>250</v>
      </c>
    </row>
    <row r="14" spans="1:4">
      <c r="A14" s="139" t="s">
        <v>64</v>
      </c>
      <c r="B14" s="137"/>
      <c r="C14" s="138">
        <f>'General Ledger 2016'!E12</f>
        <v>1400</v>
      </c>
    </row>
    <row r="15" spans="1:4">
      <c r="A15" s="139" t="s">
        <v>54</v>
      </c>
      <c r="B15" s="137"/>
      <c r="C15" s="138">
        <f>'General Ledger 2016'!E21</f>
        <v>0</v>
      </c>
    </row>
    <row r="16" spans="1:4">
      <c r="A16" s="139" t="s">
        <v>10</v>
      </c>
      <c r="B16" s="137"/>
      <c r="C16" s="138">
        <f>'General Ledger 2016'!H7</f>
        <v>50000</v>
      </c>
    </row>
    <row r="17" spans="1:3">
      <c r="A17" s="139" t="s">
        <v>31</v>
      </c>
      <c r="B17" s="137"/>
      <c r="C17" s="138">
        <f>'General Ledger 2016'!H12</f>
        <v>47880</v>
      </c>
    </row>
    <row r="18" spans="1:3">
      <c r="A18" s="139" t="s">
        <v>11</v>
      </c>
      <c r="B18" s="137">
        <f>'General Ledger 2016'!G39</f>
        <v>10000</v>
      </c>
      <c r="C18" s="138"/>
    </row>
    <row r="19" spans="1:3">
      <c r="A19" s="139" t="s">
        <v>81</v>
      </c>
      <c r="B19" s="137"/>
      <c r="C19" s="138">
        <f>'General Ledger 2016'!H22</f>
        <v>57120</v>
      </c>
    </row>
    <row r="20" spans="1:3">
      <c r="A20" s="139" t="s">
        <v>122</v>
      </c>
      <c r="B20" s="137"/>
      <c r="C20" s="138">
        <f>'General Ledger 2016'!K32</f>
        <v>30</v>
      </c>
    </row>
    <row r="21" spans="1:3">
      <c r="A21" s="139" t="s">
        <v>40</v>
      </c>
      <c r="B21" s="137"/>
      <c r="C21" s="138">
        <f>'General Ledger 2016'!H17</f>
        <v>52900</v>
      </c>
    </row>
    <row r="22" spans="1:3">
      <c r="A22" s="139" t="s">
        <v>12</v>
      </c>
      <c r="B22" s="137">
        <f>'General Ledger 2016'!G31</f>
        <v>26400</v>
      </c>
      <c r="C22" s="138"/>
    </row>
    <row r="23" spans="1:3">
      <c r="A23" s="139" t="s">
        <v>60</v>
      </c>
      <c r="B23" s="137">
        <f>'General Ledger 2016'!G48</f>
        <v>12000</v>
      </c>
      <c r="C23" s="138"/>
    </row>
    <row r="24" spans="1:3">
      <c r="A24" s="139" t="s">
        <v>57</v>
      </c>
      <c r="B24" s="137">
        <f>'General Ledger 2016'!G43</f>
        <v>440</v>
      </c>
      <c r="C24" s="138"/>
    </row>
    <row r="25" spans="1:3">
      <c r="A25" s="139" t="s">
        <v>66</v>
      </c>
      <c r="B25" s="137">
        <f>'General Ledger 2016'!G26</f>
        <v>3600</v>
      </c>
      <c r="C25" s="138"/>
    </row>
    <row r="26" spans="1:3">
      <c r="A26" s="146" t="s">
        <v>83</v>
      </c>
      <c r="B26" s="103">
        <f>'General Ledger 2016'!G36</f>
        <v>28180</v>
      </c>
      <c r="C26" s="138"/>
    </row>
    <row r="27" spans="1:3">
      <c r="A27" s="146" t="s">
        <v>86</v>
      </c>
      <c r="B27" s="104">
        <f>'General Ledger 2016'!G51</f>
        <v>2500</v>
      </c>
      <c r="C27" s="201"/>
    </row>
    <row r="28" spans="1:3">
      <c r="A28" s="146" t="s">
        <v>110</v>
      </c>
      <c r="B28" s="104">
        <f>'General Ledger 2016'!J16</f>
        <v>78</v>
      </c>
      <c r="C28" s="201"/>
    </row>
    <row r="29" spans="1:3">
      <c r="A29" s="146" t="s">
        <v>111</v>
      </c>
      <c r="B29" s="104">
        <f>'General Ledger 2016'!J20</f>
        <v>55</v>
      </c>
      <c r="C29" s="201"/>
    </row>
    <row r="30" spans="1:3">
      <c r="A30" s="146" t="s">
        <v>112</v>
      </c>
      <c r="B30" s="104">
        <f>'General Ledger 2016'!J24</f>
        <v>14</v>
      </c>
      <c r="C30" s="201"/>
    </row>
    <row r="31" spans="1:3">
      <c r="A31" s="146" t="s">
        <v>123</v>
      </c>
      <c r="B31" s="104">
        <f>'General Ledger 2016'!J28</f>
        <v>1</v>
      </c>
      <c r="C31" s="201"/>
    </row>
    <row r="32" spans="1:3" ht="13.5" thickBot="1"/>
    <row r="33" spans="1:3" ht="13.5" thickBot="1">
      <c r="A33" s="141" t="s">
        <v>15</v>
      </c>
      <c r="B33" s="142">
        <f>SUM(B6:B31)</f>
        <v>209580</v>
      </c>
      <c r="C33" s="143">
        <f>SUM(C13:C21)</f>
        <v>209580</v>
      </c>
    </row>
    <row r="34" spans="1:3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26"/>
    </sheetView>
  </sheetViews>
  <sheetFormatPr defaultRowHeight="12.75"/>
  <cols>
    <col min="2" max="2" width="24.7109375" bestFit="1" customWidth="1"/>
  </cols>
  <sheetData>
    <row r="1" spans="1:5" ht="16.5" thickBot="1">
      <c r="A1" s="182"/>
      <c r="B1" s="181"/>
      <c r="C1" s="181"/>
      <c r="D1" s="181"/>
      <c r="E1" s="18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117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89</v>
      </c>
      <c r="C6" s="52">
        <f>'Adjusted Trial 2016'!C19</f>
        <v>57120</v>
      </c>
      <c r="D6" s="52"/>
      <c r="E6" s="3"/>
    </row>
    <row r="7" spans="1:5">
      <c r="A7" s="1"/>
      <c r="B7" s="30" t="s">
        <v>40</v>
      </c>
      <c r="C7" s="52">
        <f>'Adjusted Trial 2016'!C21</f>
        <v>52900</v>
      </c>
      <c r="D7" s="52"/>
      <c r="E7" s="3"/>
    </row>
    <row r="8" spans="1:5">
      <c r="A8" s="1"/>
      <c r="B8" s="30" t="s">
        <v>122</v>
      </c>
      <c r="C8" s="98">
        <f>'Adjusted Trial 2016'!C20</f>
        <v>30</v>
      </c>
      <c r="D8" s="52"/>
      <c r="E8" s="3"/>
    </row>
    <row r="9" spans="1:5">
      <c r="A9" s="1"/>
      <c r="B9" s="30" t="s">
        <v>90</v>
      </c>
      <c r="C9" s="52">
        <f>SUM(C6:C8)</f>
        <v>110050</v>
      </c>
      <c r="D9" s="52"/>
      <c r="E9" s="3"/>
    </row>
    <row r="10" spans="1:5">
      <c r="A10" s="1"/>
      <c r="B10" s="30"/>
      <c r="C10" s="52"/>
      <c r="D10" s="52"/>
      <c r="E10" s="3"/>
    </row>
    <row r="11" spans="1:5" ht="13.5" thickBot="1">
      <c r="A11" s="1"/>
      <c r="B11" s="30" t="s">
        <v>83</v>
      </c>
      <c r="C11" s="52">
        <f>'Adjusted Trial 2016'!B26</f>
        <v>28180</v>
      </c>
      <c r="D11" s="64"/>
      <c r="E11" s="3"/>
    </row>
    <row r="12" spans="1:5">
      <c r="A12" s="1"/>
      <c r="B12" s="30" t="s">
        <v>91</v>
      </c>
      <c r="C12" s="96">
        <f>C9-C11</f>
        <v>81870</v>
      </c>
      <c r="D12" s="52"/>
      <c r="E12" s="3"/>
    </row>
    <row r="13" spans="1:5">
      <c r="A13" s="1"/>
      <c r="B13" s="30"/>
      <c r="C13" s="52"/>
      <c r="D13" s="52"/>
      <c r="E13" s="3"/>
    </row>
    <row r="14" spans="1:5">
      <c r="A14" s="1"/>
      <c r="B14" s="30" t="s">
        <v>92</v>
      </c>
      <c r="C14" s="52"/>
      <c r="D14" s="52"/>
      <c r="E14" s="3"/>
    </row>
    <row r="15" spans="1:5">
      <c r="A15" s="1"/>
      <c r="B15" s="166" t="s">
        <v>60</v>
      </c>
      <c r="C15" s="52">
        <f>'Adjusted Trial 2016'!B23</f>
        <v>12000</v>
      </c>
      <c r="D15" s="52"/>
      <c r="E15" s="3"/>
    </row>
    <row r="16" spans="1:5">
      <c r="A16" s="1"/>
      <c r="B16" s="166" t="s">
        <v>57</v>
      </c>
      <c r="C16" s="52">
        <f>'Adjusted Trial 2016'!B24</f>
        <v>440</v>
      </c>
      <c r="D16" s="52"/>
      <c r="E16" s="3"/>
    </row>
    <row r="17" spans="1:5">
      <c r="A17" s="1"/>
      <c r="B17" s="166" t="s">
        <v>66</v>
      </c>
      <c r="C17" s="52">
        <f>'Adjusted Trial 2016'!B25</f>
        <v>3600</v>
      </c>
      <c r="D17" s="52"/>
      <c r="E17" s="3"/>
    </row>
    <row r="18" spans="1:5">
      <c r="A18" s="1"/>
      <c r="B18" s="167" t="s">
        <v>12</v>
      </c>
      <c r="C18" s="52">
        <f>'Adjusted Trial 2016'!B22</f>
        <v>26400</v>
      </c>
      <c r="D18" s="52"/>
      <c r="E18" s="3"/>
    </row>
    <row r="19" spans="1:5">
      <c r="A19" s="1"/>
      <c r="B19" s="167" t="s">
        <v>86</v>
      </c>
      <c r="C19" s="52">
        <f>'Adjusted Trial 2016'!B27</f>
        <v>2500</v>
      </c>
      <c r="D19" s="52"/>
      <c r="E19" s="3"/>
    </row>
    <row r="20" spans="1:5">
      <c r="A20" s="1"/>
      <c r="B20" s="167" t="s">
        <v>110</v>
      </c>
      <c r="C20" s="52">
        <f>'Adjusted Trial 2016'!B28</f>
        <v>78</v>
      </c>
      <c r="D20" s="52"/>
      <c r="E20" s="3"/>
    </row>
    <row r="21" spans="1:5">
      <c r="A21" s="1"/>
      <c r="B21" s="167" t="s">
        <v>111</v>
      </c>
      <c r="C21" s="52">
        <f>'Adjusted Trial 2016'!B29</f>
        <v>55</v>
      </c>
      <c r="D21" s="52"/>
      <c r="E21" s="3"/>
    </row>
    <row r="22" spans="1:5">
      <c r="A22" s="1"/>
      <c r="B22" s="167" t="s">
        <v>112</v>
      </c>
      <c r="C22" s="98">
        <f>SUM('Adjusted Trial 2016'!B30:B31)</f>
        <v>15</v>
      </c>
      <c r="D22" s="52"/>
      <c r="E22" s="3"/>
    </row>
    <row r="23" spans="1:5">
      <c r="A23" s="1"/>
      <c r="B23" s="30" t="s">
        <v>18</v>
      </c>
      <c r="C23" s="98">
        <f>SUM(C15:C22)</f>
        <v>45088</v>
      </c>
      <c r="D23" s="52"/>
      <c r="E23" s="3"/>
    </row>
    <row r="24" spans="1:5">
      <c r="C24" s="55"/>
      <c r="D24" s="52"/>
      <c r="E24" s="3"/>
    </row>
    <row r="25" spans="1:5">
      <c r="B25" s="167" t="s">
        <v>19</v>
      </c>
      <c r="C25" s="55">
        <f>C12-C23</f>
        <v>36782</v>
      </c>
      <c r="D25" s="52"/>
      <c r="E25" s="3"/>
    </row>
    <row r="26" spans="1:5" ht="13.5" thickBot="1">
      <c r="A26" s="8"/>
      <c r="B26" s="8"/>
      <c r="C26" s="64"/>
      <c r="D26" s="64"/>
      <c r="E2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2.75"/>
  <cols>
    <col min="2" max="2" width="28" bestFit="1" customWidth="1"/>
  </cols>
  <sheetData>
    <row r="1" spans="1:5" ht="16.5" thickBot="1">
      <c r="A1" s="181"/>
      <c r="B1" s="181"/>
      <c r="C1" s="181"/>
      <c r="D1" s="181"/>
      <c r="E1" s="181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42" t="s">
        <v>117</v>
      </c>
      <c r="B4" s="243"/>
      <c r="C4" s="243"/>
      <c r="D4" s="243"/>
      <c r="E4" s="244"/>
    </row>
    <row r="5" spans="1:5">
      <c r="A5" s="1"/>
      <c r="B5" s="2"/>
      <c r="C5" s="2"/>
      <c r="D5" s="2"/>
      <c r="E5" s="3"/>
    </row>
    <row r="6" spans="1:5" ht="15">
      <c r="A6" s="34"/>
      <c r="B6" s="35" t="s">
        <v>21</v>
      </c>
      <c r="C6" s="52">
        <f>'Adjusted Trial 2016'!C16</f>
        <v>50000</v>
      </c>
      <c r="D6" s="2"/>
      <c r="E6" s="3"/>
    </row>
    <row r="7" spans="1:5" ht="13.5" thickBot="1">
      <c r="A7" s="1"/>
      <c r="B7" s="30" t="s">
        <v>22</v>
      </c>
      <c r="C7" s="64">
        <v>0</v>
      </c>
      <c r="D7" s="2"/>
      <c r="E7" s="3"/>
    </row>
    <row r="8" spans="1:5">
      <c r="A8" s="1"/>
      <c r="B8" s="30" t="s">
        <v>23</v>
      </c>
      <c r="C8" s="52">
        <f>SUM(C6:C7)</f>
        <v>50000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'Adjusted Trial 2016'!C17</f>
        <v>47880</v>
      </c>
      <c r="D10" s="2"/>
      <c r="E10" s="3"/>
    </row>
    <row r="11" spans="1:5">
      <c r="A11" s="1"/>
      <c r="B11" s="30" t="s">
        <v>25</v>
      </c>
      <c r="C11" s="52">
        <f>'Income Statement 2016'!C25</f>
        <v>36782</v>
      </c>
      <c r="D11" s="2"/>
      <c r="E11" s="3"/>
    </row>
    <row r="12" spans="1:5" ht="13.5" thickBot="1">
      <c r="A12" s="1"/>
      <c r="B12" s="30" t="s">
        <v>26</v>
      </c>
      <c r="C12" s="64">
        <f>'Adjusted Trial 2016'!B18</f>
        <v>10000</v>
      </c>
      <c r="D12" s="2"/>
      <c r="E12" s="3"/>
    </row>
    <row r="13" spans="1:5">
      <c r="A13" s="1"/>
      <c r="B13" s="30" t="s">
        <v>27</v>
      </c>
      <c r="D13" s="52">
        <f>C10+C11-C12</f>
        <v>74662</v>
      </c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2"/>
      <c r="D15" s="65">
        <f>C8+D13</f>
        <v>124662</v>
      </c>
      <c r="E15" s="3"/>
    </row>
    <row r="16" spans="1:5" ht="14.25" thickTop="1" thickBot="1">
      <c r="A16" s="8"/>
      <c r="B16" s="8"/>
      <c r="C16" s="8"/>
      <c r="D16" s="8"/>
      <c r="E1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J17" sqref="J17"/>
    </sheetView>
  </sheetViews>
  <sheetFormatPr defaultRowHeight="12.75"/>
  <cols>
    <col min="2" max="2" width="38.85546875" bestFit="1" customWidth="1"/>
    <col min="3" max="3" width="7.7109375" bestFit="1" customWidth="1"/>
    <col min="4" max="4" width="8.7109375" bestFit="1" customWidth="1"/>
  </cols>
  <sheetData>
    <row r="1" spans="1:5" ht="16.5" thickBot="1">
      <c r="A1" s="182"/>
      <c r="B1" s="181"/>
      <c r="C1" s="181"/>
      <c r="D1" s="181"/>
      <c r="E1" s="18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118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168" t="s">
        <v>4</v>
      </c>
      <c r="C6" s="52">
        <f>'Adjusted Trial 2016'!B6</f>
        <v>78972</v>
      </c>
      <c r="D6" s="2"/>
      <c r="E6" s="3"/>
    </row>
    <row r="7" spans="1:5">
      <c r="A7" s="1"/>
      <c r="B7" s="168" t="s">
        <v>107</v>
      </c>
      <c r="C7" s="52">
        <f>'Adjusted Trial 2016'!B7</f>
        <v>100</v>
      </c>
      <c r="D7" s="2"/>
      <c r="E7" s="3"/>
    </row>
    <row r="8" spans="1:5">
      <c r="A8" s="1"/>
      <c r="B8" s="168" t="s">
        <v>79</v>
      </c>
      <c r="C8" s="52">
        <f>'Adjusted Trial 2016'!B8</f>
        <v>6440</v>
      </c>
      <c r="D8" s="2"/>
      <c r="E8" s="3"/>
    </row>
    <row r="9" spans="1:5">
      <c r="A9" s="1"/>
      <c r="B9" s="168" t="s">
        <v>39</v>
      </c>
      <c r="C9" s="52">
        <f>'Adjusted Trial 2016'!B9</f>
        <v>4000</v>
      </c>
      <c r="D9" s="2"/>
      <c r="E9" s="3"/>
    </row>
    <row r="10" spans="1:5">
      <c r="A10" s="1"/>
      <c r="B10" s="168" t="s">
        <v>48</v>
      </c>
      <c r="C10" s="52">
        <f>'Adjusted Trial 2016'!B10</f>
        <v>33440</v>
      </c>
      <c r="D10" s="2"/>
      <c r="E10" s="3"/>
    </row>
    <row r="11" spans="1:5">
      <c r="A11" s="1"/>
      <c r="B11" s="168" t="s">
        <v>52</v>
      </c>
      <c r="C11" s="52">
        <f>'Adjusted Trial 2016'!B11</f>
        <v>160</v>
      </c>
      <c r="D11" s="2"/>
      <c r="E11" s="3"/>
    </row>
    <row r="12" spans="1:5">
      <c r="A12" s="1"/>
      <c r="B12" s="168" t="s">
        <v>51</v>
      </c>
      <c r="C12" s="52">
        <f>'Adjusted Trial 2016'!B12</f>
        <v>3200</v>
      </c>
      <c r="D12" s="52"/>
      <c r="E12" s="3"/>
    </row>
    <row r="13" spans="1:5" ht="13.5" thickBot="1">
      <c r="A13" s="1"/>
      <c r="B13" s="169" t="s">
        <v>30</v>
      </c>
      <c r="C13" s="155"/>
      <c r="D13" s="64">
        <f>SUM(C6:C12)</f>
        <v>126312</v>
      </c>
      <c r="E13" s="3"/>
    </row>
    <row r="14" spans="1:5">
      <c r="A14" s="1"/>
      <c r="B14" s="166"/>
      <c r="C14" s="2"/>
      <c r="D14" s="2"/>
      <c r="E14" s="3"/>
    </row>
    <row r="15" spans="1:5">
      <c r="A15" s="1"/>
      <c r="B15" s="30" t="s">
        <v>8</v>
      </c>
      <c r="C15" s="2"/>
      <c r="D15" s="2"/>
      <c r="E15" s="3"/>
    </row>
    <row r="16" spans="1:5">
      <c r="A16" s="1"/>
      <c r="B16" s="31" t="s">
        <v>64</v>
      </c>
      <c r="C16" s="52">
        <f>'Adjusted Trial 2016'!C14</f>
        <v>1400</v>
      </c>
      <c r="D16" s="2"/>
      <c r="E16" s="3"/>
    </row>
    <row r="17" spans="1:5">
      <c r="A17" s="1"/>
      <c r="B17" s="31" t="s">
        <v>53</v>
      </c>
      <c r="C17" s="52">
        <f>'Adjusted Trial 2016'!C13</f>
        <v>250</v>
      </c>
      <c r="D17" s="2"/>
      <c r="E17" s="3"/>
    </row>
    <row r="18" spans="1:5">
      <c r="A18" s="1"/>
      <c r="B18" s="31" t="s">
        <v>54</v>
      </c>
      <c r="C18" s="98">
        <f>'Adjusted Trial 2016'!C15</f>
        <v>0</v>
      </c>
      <c r="D18" s="2"/>
      <c r="E18" s="3"/>
    </row>
    <row r="19" spans="1:5" ht="13.5" thickBot="1">
      <c r="A19" s="1"/>
      <c r="B19" s="32" t="s">
        <v>69</v>
      </c>
      <c r="C19" s="52"/>
      <c r="D19" s="64">
        <f>SUM(C16:C18)</f>
        <v>1650</v>
      </c>
      <c r="E19" s="3"/>
    </row>
    <row r="20" spans="1:5">
      <c r="A20" s="1"/>
      <c r="B20" s="30"/>
      <c r="C20" s="2"/>
      <c r="D20" s="2"/>
      <c r="E20" s="3"/>
    </row>
    <row r="21" spans="1:5">
      <c r="A21" s="1"/>
      <c r="B21" s="30" t="s">
        <v>9</v>
      </c>
      <c r="C21" s="52"/>
      <c r="D21" s="2"/>
      <c r="E21" s="3"/>
    </row>
    <row r="22" spans="1:5">
      <c r="A22" s="1"/>
      <c r="B22" s="31" t="s">
        <v>10</v>
      </c>
      <c r="C22" s="52">
        <f>'Adjusted Trial 2016'!C16</f>
        <v>50000</v>
      </c>
      <c r="D22" s="2"/>
      <c r="E22" s="3"/>
    </row>
    <row r="23" spans="1:5">
      <c r="A23" s="1"/>
      <c r="B23" s="31" t="s">
        <v>31</v>
      </c>
      <c r="C23" s="98">
        <f>'Equity Statement 2016'!D13</f>
        <v>74662</v>
      </c>
      <c r="D23" s="2"/>
      <c r="E23" s="3"/>
    </row>
    <row r="24" spans="1:5" ht="13.5" thickBot="1">
      <c r="A24" s="1"/>
      <c r="B24" s="30" t="s">
        <v>28</v>
      </c>
      <c r="C24" s="2"/>
      <c r="D24" s="52">
        <f>SUM(C22:C23)</f>
        <v>124662</v>
      </c>
      <c r="E24" s="3"/>
    </row>
    <row r="25" spans="1:5">
      <c r="A25" s="1"/>
      <c r="B25" s="30"/>
      <c r="C25" s="2"/>
      <c r="D25" s="5"/>
      <c r="E25" s="3"/>
    </row>
    <row r="26" spans="1:5" ht="13.5" thickBot="1">
      <c r="A26" s="1"/>
      <c r="B26" s="30" t="s">
        <v>32</v>
      </c>
      <c r="C26" s="2"/>
      <c r="D26" s="52">
        <f>D19+D24</f>
        <v>126312</v>
      </c>
      <c r="E26" s="3"/>
    </row>
    <row r="27" spans="1:5" ht="13.5" thickBot="1">
      <c r="A27" s="8"/>
      <c r="B27" s="8"/>
      <c r="C27" s="8"/>
      <c r="D27" s="24"/>
      <c r="E27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6"/>
  <sheetViews>
    <sheetView topLeftCell="A29" workbookViewId="0">
      <selection sqref="A1:D53"/>
    </sheetView>
  </sheetViews>
  <sheetFormatPr defaultRowHeight="12.75"/>
  <cols>
    <col min="1" max="1" width="11.85546875" customWidth="1"/>
    <col min="2" max="2" width="39.42578125" bestFit="1" customWidth="1"/>
    <col min="3" max="3" width="18.7109375" customWidth="1"/>
    <col min="4" max="4" width="19" customWidth="1"/>
  </cols>
  <sheetData>
    <row r="1" spans="1:4" ht="15.75">
      <c r="A1" s="229" t="s">
        <v>124</v>
      </c>
      <c r="B1" s="230"/>
      <c r="C1" s="230"/>
      <c r="D1" s="231"/>
    </row>
    <row r="2" spans="1:4">
      <c r="A2" s="1"/>
      <c r="B2" s="2"/>
      <c r="C2" s="2"/>
      <c r="D2" s="3"/>
    </row>
    <row r="3" spans="1:4" ht="15.75" thickBot="1">
      <c r="A3" s="20" t="s">
        <v>0</v>
      </c>
      <c r="B3" s="21" t="s">
        <v>1</v>
      </c>
      <c r="C3" s="21" t="s">
        <v>2</v>
      </c>
      <c r="D3" s="22" t="s">
        <v>3</v>
      </c>
    </row>
    <row r="4" spans="1:4">
      <c r="A4" s="10">
        <v>1</v>
      </c>
      <c r="B4" s="11" t="s">
        <v>64</v>
      </c>
      <c r="C4" s="46">
        <v>1400</v>
      </c>
      <c r="D4" s="47"/>
    </row>
    <row r="5" spans="1:4">
      <c r="A5" s="12"/>
      <c r="B5" s="45" t="s">
        <v>4</v>
      </c>
      <c r="C5" s="48"/>
      <c r="D5" s="49">
        <v>1400</v>
      </c>
    </row>
    <row r="6" spans="1:4">
      <c r="A6" s="12">
        <v>2</v>
      </c>
      <c r="B6" s="53" t="s">
        <v>51</v>
      </c>
      <c r="C6" s="48">
        <v>4800</v>
      </c>
      <c r="D6" s="49"/>
    </row>
    <row r="7" spans="1:4">
      <c r="A7" s="12"/>
      <c r="B7" s="45" t="s">
        <v>4</v>
      </c>
      <c r="C7" s="48"/>
      <c r="D7" s="49">
        <v>4800</v>
      </c>
    </row>
    <row r="8" spans="1:4">
      <c r="A8" s="12">
        <v>3</v>
      </c>
      <c r="B8" s="53" t="s">
        <v>51</v>
      </c>
      <c r="C8" s="48">
        <v>8400</v>
      </c>
      <c r="D8" s="49"/>
    </row>
    <row r="9" spans="1:4">
      <c r="A9" s="12"/>
      <c r="B9" s="54" t="s">
        <v>4</v>
      </c>
      <c r="C9" s="48"/>
      <c r="D9" s="49">
        <v>8400</v>
      </c>
    </row>
    <row r="10" spans="1:4">
      <c r="A10" s="12">
        <v>4</v>
      </c>
      <c r="B10" s="153" t="s">
        <v>58</v>
      </c>
      <c r="C10" s="48">
        <v>550</v>
      </c>
      <c r="D10" s="49"/>
    </row>
    <row r="11" spans="1:4">
      <c r="A11" s="12"/>
      <c r="B11" s="54" t="s">
        <v>53</v>
      </c>
      <c r="C11" s="48"/>
      <c r="D11" s="49">
        <v>550</v>
      </c>
    </row>
    <row r="12" spans="1:4">
      <c r="A12" s="12">
        <v>5</v>
      </c>
      <c r="B12" s="153" t="s">
        <v>79</v>
      </c>
      <c r="C12" s="48">
        <v>29925</v>
      </c>
      <c r="D12" s="49"/>
    </row>
    <row r="13" spans="1:4">
      <c r="A13" s="12"/>
      <c r="B13" s="54" t="s">
        <v>4</v>
      </c>
      <c r="C13" s="48"/>
      <c r="D13" s="49">
        <v>29925</v>
      </c>
    </row>
    <row r="14" spans="1:4">
      <c r="A14" s="12">
        <v>6</v>
      </c>
      <c r="B14" s="153" t="s">
        <v>135</v>
      </c>
      <c r="C14" s="48"/>
      <c r="D14" s="48"/>
    </row>
    <row r="15" spans="1:4">
      <c r="A15" s="12"/>
      <c r="B15" s="54" t="s">
        <v>135</v>
      </c>
      <c r="C15" s="48"/>
      <c r="D15" s="49"/>
    </row>
    <row r="16" spans="1:4">
      <c r="A16" s="71">
        <v>7</v>
      </c>
      <c r="B16" s="153" t="s">
        <v>129</v>
      </c>
      <c r="C16" s="48">
        <v>1900</v>
      </c>
      <c r="D16" s="48"/>
    </row>
    <row r="17" spans="1:5">
      <c r="A17" s="12"/>
      <c r="B17" s="54" t="s">
        <v>96</v>
      </c>
      <c r="C17" s="48"/>
      <c r="D17" s="49">
        <v>1900</v>
      </c>
    </row>
    <row r="18" spans="1:5">
      <c r="A18" s="71">
        <v>8</v>
      </c>
      <c r="B18" s="153" t="s">
        <v>96</v>
      </c>
      <c r="C18" s="48">
        <v>63800</v>
      </c>
      <c r="D18" s="48"/>
    </row>
    <row r="19" spans="1:5">
      <c r="A19" s="12"/>
      <c r="B19" s="54" t="s">
        <v>81</v>
      </c>
      <c r="C19" s="48"/>
      <c r="D19" s="49">
        <v>63800</v>
      </c>
    </row>
    <row r="20" spans="1:5">
      <c r="A20" s="71" t="s">
        <v>130</v>
      </c>
      <c r="B20" s="153" t="s">
        <v>83</v>
      </c>
      <c r="C20" s="48">
        <v>31235</v>
      </c>
      <c r="D20" s="49"/>
    </row>
    <row r="21" spans="1:5">
      <c r="A21" s="71"/>
      <c r="B21" s="54" t="s">
        <v>79</v>
      </c>
      <c r="C21" s="48"/>
      <c r="D21" s="49">
        <v>31235</v>
      </c>
    </row>
    <row r="22" spans="1:5">
      <c r="A22" s="12">
        <v>9</v>
      </c>
      <c r="B22" s="153" t="s">
        <v>53</v>
      </c>
      <c r="C22" s="48">
        <v>800</v>
      </c>
      <c r="D22" s="49"/>
    </row>
    <row r="23" spans="1:5">
      <c r="A23" s="71"/>
      <c r="B23" s="54" t="s">
        <v>4</v>
      </c>
      <c r="C23" s="48"/>
      <c r="D23" s="49">
        <v>800</v>
      </c>
    </row>
    <row r="24" spans="1:5">
      <c r="A24" s="71" t="s">
        <v>99</v>
      </c>
      <c r="B24" s="53" t="s">
        <v>131</v>
      </c>
      <c r="C24" s="48">
        <v>23040</v>
      </c>
      <c r="D24" s="49"/>
    </row>
    <row r="25" spans="1:5">
      <c r="A25" s="12"/>
      <c r="B25" s="153" t="s">
        <v>132</v>
      </c>
      <c r="C25" s="48">
        <v>960</v>
      </c>
      <c r="D25" s="48"/>
    </row>
    <row r="26" spans="1:5">
      <c r="A26" s="12"/>
      <c r="B26" s="54" t="s">
        <v>40</v>
      </c>
      <c r="C26" s="48"/>
      <c r="D26" s="185">
        <v>24000</v>
      </c>
    </row>
    <row r="27" spans="1:5">
      <c r="A27" s="71" t="s">
        <v>100</v>
      </c>
      <c r="B27" s="153" t="s">
        <v>96</v>
      </c>
      <c r="C27" s="48">
        <v>44000</v>
      </c>
      <c r="D27" s="185"/>
      <c r="E27" s="16"/>
    </row>
    <row r="28" spans="1:5">
      <c r="A28" s="12"/>
      <c r="B28" s="54" t="s">
        <v>40</v>
      </c>
      <c r="C28" s="48"/>
      <c r="D28" s="48">
        <v>44000</v>
      </c>
    </row>
    <row r="29" spans="1:5">
      <c r="A29" s="12">
        <v>11</v>
      </c>
      <c r="B29" s="53" t="s">
        <v>111</v>
      </c>
      <c r="C29" s="48">
        <v>50</v>
      </c>
      <c r="D29" s="49"/>
    </row>
    <row r="30" spans="1:5">
      <c r="A30" s="12"/>
      <c r="B30" s="153" t="s">
        <v>110</v>
      </c>
      <c r="C30" s="48">
        <v>22</v>
      </c>
      <c r="D30" s="175"/>
    </row>
    <row r="31" spans="1:5">
      <c r="A31" s="2"/>
      <c r="B31" s="153" t="s">
        <v>112</v>
      </c>
      <c r="C31" s="48">
        <v>9</v>
      </c>
      <c r="D31" s="52"/>
      <c r="E31" s="16"/>
    </row>
    <row r="32" spans="1:5">
      <c r="A32" s="2"/>
      <c r="B32" s="54" t="s">
        <v>123</v>
      </c>
      <c r="C32" s="48"/>
      <c r="D32" s="52">
        <v>2</v>
      </c>
      <c r="E32" s="16"/>
    </row>
    <row r="33" spans="1:4">
      <c r="A33" s="2"/>
      <c r="B33" s="203" t="s">
        <v>114</v>
      </c>
      <c r="C33" s="48"/>
      <c r="D33" s="48">
        <v>79</v>
      </c>
    </row>
    <row r="34" spans="1:4">
      <c r="A34">
        <v>12</v>
      </c>
      <c r="B34" s="106" t="s">
        <v>4</v>
      </c>
      <c r="C34" s="48">
        <v>23040</v>
      </c>
      <c r="D34" s="110"/>
    </row>
    <row r="35" spans="1:4">
      <c r="B35" s="107" t="s">
        <v>131</v>
      </c>
      <c r="C35" s="48"/>
      <c r="D35" s="110">
        <v>23040</v>
      </c>
    </row>
    <row r="36" spans="1:4">
      <c r="A36">
        <v>13</v>
      </c>
      <c r="B36" s="106" t="s">
        <v>12</v>
      </c>
      <c r="C36" s="48">
        <v>45000</v>
      </c>
      <c r="D36" s="110"/>
    </row>
    <row r="37" spans="1:4">
      <c r="B37" s="107" t="s">
        <v>4</v>
      </c>
      <c r="C37" s="48"/>
      <c r="D37" s="110">
        <v>45000</v>
      </c>
    </row>
    <row r="38" spans="1:4">
      <c r="A38">
        <v>14</v>
      </c>
      <c r="B38" s="154" t="s">
        <v>4</v>
      </c>
      <c r="C38" s="48">
        <v>116800</v>
      </c>
      <c r="D38" s="110"/>
    </row>
    <row r="39" spans="1:4">
      <c r="B39" s="107" t="s">
        <v>96</v>
      </c>
      <c r="C39" s="48"/>
      <c r="D39" s="110">
        <v>116800</v>
      </c>
    </row>
    <row r="40" spans="1:4">
      <c r="A40">
        <v>15</v>
      </c>
      <c r="B40" s="154" t="s">
        <v>66</v>
      </c>
      <c r="C40" s="48">
        <v>9500</v>
      </c>
      <c r="D40" s="110"/>
    </row>
    <row r="41" spans="1:4">
      <c r="B41" s="107" t="s">
        <v>4</v>
      </c>
      <c r="C41" s="48"/>
      <c r="D41" s="110">
        <v>9500</v>
      </c>
    </row>
    <row r="42" spans="1:4">
      <c r="A42">
        <v>16</v>
      </c>
      <c r="B42" s="154" t="s">
        <v>86</v>
      </c>
      <c r="C42" s="110">
        <v>5200</v>
      </c>
      <c r="D42" s="48"/>
    </row>
    <row r="43" spans="1:4">
      <c r="B43" s="107" t="s">
        <v>4</v>
      </c>
      <c r="C43" s="110"/>
      <c r="D43" s="48">
        <v>5200</v>
      </c>
    </row>
    <row r="44" spans="1:4">
      <c r="A44">
        <v>17</v>
      </c>
      <c r="B44" s="154" t="s">
        <v>11</v>
      </c>
      <c r="C44" s="110">
        <v>20000</v>
      </c>
      <c r="D44" s="48"/>
    </row>
    <row r="45" spans="1:4">
      <c r="B45" s="107" t="s">
        <v>4</v>
      </c>
      <c r="C45" s="110"/>
      <c r="D45" s="48">
        <v>20000</v>
      </c>
    </row>
    <row r="46" spans="1:4">
      <c r="A46">
        <v>18</v>
      </c>
      <c r="B46" s="154" t="s">
        <v>57</v>
      </c>
      <c r="C46" s="110">
        <v>460</v>
      </c>
      <c r="D46" s="48"/>
    </row>
    <row r="47" spans="1:4">
      <c r="B47" s="107" t="s">
        <v>58</v>
      </c>
      <c r="C47" s="110"/>
      <c r="D47" s="48">
        <v>460</v>
      </c>
    </row>
    <row r="48" spans="1:4">
      <c r="A48">
        <v>19</v>
      </c>
      <c r="B48" s="154" t="s">
        <v>60</v>
      </c>
      <c r="C48" s="110">
        <v>12800</v>
      </c>
      <c r="D48" s="48"/>
    </row>
    <row r="49" spans="1:5">
      <c r="B49" s="107" t="s">
        <v>51</v>
      </c>
      <c r="C49" s="110"/>
      <c r="D49" s="48">
        <v>12800</v>
      </c>
    </row>
    <row r="50" spans="1:5">
      <c r="A50" s="204">
        <v>20</v>
      </c>
      <c r="B50" s="154" t="s">
        <v>136</v>
      </c>
      <c r="C50" s="52">
        <v>3234</v>
      </c>
      <c r="D50" s="48"/>
      <c r="E50" s="16"/>
    </row>
    <row r="51" spans="1:5">
      <c r="A51" s="15"/>
      <c r="B51" s="107" t="s">
        <v>129</v>
      </c>
      <c r="C51" s="110"/>
      <c r="D51" s="52">
        <v>3234</v>
      </c>
      <c r="E51" s="16"/>
    </row>
    <row r="52" spans="1:5">
      <c r="A52" s="15">
        <v>21</v>
      </c>
      <c r="B52" s="205" t="s">
        <v>12</v>
      </c>
      <c r="C52" s="48">
        <v>2100</v>
      </c>
      <c r="D52" s="52"/>
      <c r="E52" s="16"/>
    </row>
    <row r="53" spans="1:5">
      <c r="A53" s="204"/>
      <c r="B53" s="206" t="s">
        <v>64</v>
      </c>
      <c r="C53" s="198"/>
      <c r="D53" s="198">
        <v>2100</v>
      </c>
      <c r="E53" s="16"/>
    </row>
    <row r="54" spans="1:5">
      <c r="A54" s="2"/>
      <c r="B54" s="194"/>
      <c r="C54" s="52"/>
      <c r="D54" s="52"/>
    </row>
    <row r="55" spans="1:5">
      <c r="A55" s="200"/>
      <c r="B55" s="193"/>
      <c r="C55" s="52"/>
      <c r="D55" s="52"/>
    </row>
    <row r="56" spans="1:5">
      <c r="A56" s="2"/>
      <c r="B56" s="195"/>
      <c r="C56" s="52"/>
      <c r="D56" s="52"/>
    </row>
  </sheetData>
  <mergeCells count="1">
    <mergeCell ref="A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1"/>
  <sheetViews>
    <sheetView topLeftCell="D35" workbookViewId="0">
      <selection sqref="A1:M59"/>
    </sheetView>
  </sheetViews>
  <sheetFormatPr defaultRowHeight="12.75"/>
  <cols>
    <col min="1" max="1" width="9.85546875" customWidth="1"/>
    <col min="2" max="2" width="11.7109375" customWidth="1"/>
    <col min="8" max="8" width="14.140625" customWidth="1"/>
  </cols>
  <sheetData>
    <row r="1" spans="1:12" ht="15.75">
      <c r="A1" s="233" t="s">
        <v>125</v>
      </c>
      <c r="B1" s="233"/>
      <c r="C1" s="233"/>
      <c r="D1" s="233"/>
      <c r="E1" s="233"/>
      <c r="F1" s="233"/>
      <c r="G1" s="233"/>
      <c r="H1" s="233"/>
    </row>
    <row r="3" spans="1:12" ht="15.75" thickBot="1">
      <c r="A3" s="234" t="s">
        <v>5</v>
      </c>
      <c r="B3" s="234"/>
      <c r="C3" s="23" t="s">
        <v>6</v>
      </c>
      <c r="D3" s="234" t="s">
        <v>8</v>
      </c>
      <c r="E3" s="234"/>
      <c r="F3" s="23" t="s">
        <v>7</v>
      </c>
      <c r="G3" s="234" t="s">
        <v>9</v>
      </c>
      <c r="H3" s="234"/>
    </row>
    <row r="5" spans="1:12" ht="13.5" thickBot="1">
      <c r="A5" s="232" t="s">
        <v>4</v>
      </c>
      <c r="B5" s="232"/>
      <c r="D5" s="241"/>
      <c r="E5" s="241"/>
      <c r="G5" s="232" t="s">
        <v>10</v>
      </c>
      <c r="H5" s="232"/>
    </row>
    <row r="6" spans="1:12" ht="13.5" thickBot="1">
      <c r="A6" s="108">
        <f>'Bal. Sheet 2016'!C6</f>
        <v>78972</v>
      </c>
      <c r="B6" s="58">
        <f>'General Journal 2017'!D5</f>
        <v>1400</v>
      </c>
      <c r="D6" s="52"/>
      <c r="E6" s="52"/>
      <c r="G6" s="96"/>
      <c r="H6" s="56">
        <f>'Bal. Sheet 2016'!C22</f>
        <v>50000</v>
      </c>
    </row>
    <row r="7" spans="1:12">
      <c r="A7" s="108">
        <f>'General Journal 2017'!C34</f>
        <v>23040</v>
      </c>
      <c r="B7" s="59">
        <f>'General Journal 2017'!D7</f>
        <v>4800</v>
      </c>
      <c r="D7" s="2"/>
      <c r="E7" s="52"/>
      <c r="G7" s="6"/>
      <c r="H7" s="59">
        <f>SUM(H6)</f>
        <v>50000</v>
      </c>
    </row>
    <row r="8" spans="1:12">
      <c r="A8" s="108">
        <f>'General Journal 2017'!C38</f>
        <v>116800</v>
      </c>
      <c r="B8" s="59">
        <f>'General Journal 2017'!D9</f>
        <v>8400</v>
      </c>
      <c r="D8" s="2"/>
      <c r="E8" s="2"/>
      <c r="G8" s="2"/>
      <c r="H8" s="52"/>
    </row>
    <row r="9" spans="1:12" ht="13.5" thickBot="1">
      <c r="A9" s="124"/>
      <c r="B9" s="116">
        <f>'General Journal 2017'!D13</f>
        <v>29925</v>
      </c>
      <c r="D9" s="232" t="s">
        <v>74</v>
      </c>
      <c r="E9" s="232"/>
    </row>
    <row r="10" spans="1:12" ht="13.5" thickBot="1">
      <c r="A10" s="131"/>
      <c r="B10" s="116">
        <f>'General Journal 2017'!D23</f>
        <v>800</v>
      </c>
      <c r="D10" s="114">
        <f>'General Journal 2017'!C4</f>
        <v>1400</v>
      </c>
      <c r="E10" s="96">
        <f>'Bal. Sheet 2016'!C16</f>
        <v>1400</v>
      </c>
      <c r="G10" s="232" t="s">
        <v>31</v>
      </c>
      <c r="H10" s="232"/>
    </row>
    <row r="11" spans="1:12" ht="13.5" thickBot="1">
      <c r="A11" s="124"/>
      <c r="B11" s="116">
        <f>'General Journal 2017'!D33</f>
        <v>79</v>
      </c>
      <c r="D11" s="175"/>
      <c r="E11" s="59">
        <f>'General Journal 2017'!D53</f>
        <v>2100</v>
      </c>
      <c r="G11" s="174"/>
      <c r="H11" s="188">
        <f>'Bal. Sheet 2016'!C23</f>
        <v>74662</v>
      </c>
    </row>
    <row r="12" spans="1:12">
      <c r="B12" s="116">
        <f>'General Journal 2017'!D37</f>
        <v>45000</v>
      </c>
      <c r="D12" s="6"/>
      <c r="E12" s="119">
        <f>SUM(E10:E11)-D10</f>
        <v>2100</v>
      </c>
      <c r="G12" s="5"/>
      <c r="H12" s="58">
        <f>SUM(H11)</f>
        <v>74662</v>
      </c>
    </row>
    <row r="13" spans="1:12" ht="13.5" thickBot="1">
      <c r="A13" s="3"/>
      <c r="B13" s="108">
        <f>'General Journal 2017'!D41</f>
        <v>9500</v>
      </c>
      <c r="D13" s="232" t="s">
        <v>53</v>
      </c>
      <c r="E13" s="232"/>
      <c r="G13" s="2"/>
      <c r="H13" s="52"/>
      <c r="J13" s="158" t="s">
        <v>110</v>
      </c>
      <c r="K13" s="36"/>
      <c r="L13" s="2"/>
    </row>
    <row r="14" spans="1:12" ht="13.5" thickBot="1">
      <c r="A14" s="3"/>
      <c r="B14" s="108">
        <f>'General Journal 2017'!D43</f>
        <v>5200</v>
      </c>
      <c r="D14" s="125">
        <f>'General Journal 2017'!C22</f>
        <v>800</v>
      </c>
      <c r="E14" s="73">
        <f>'Bal. Sheet 2016'!C17</f>
        <v>250</v>
      </c>
      <c r="G14" s="232" t="s">
        <v>40</v>
      </c>
      <c r="H14" s="232"/>
      <c r="J14" s="96">
        <f>'General Journal 2017'!C30</f>
        <v>22</v>
      </c>
      <c r="K14" s="4"/>
      <c r="L14" s="2"/>
    </row>
    <row r="15" spans="1:12" ht="13.5" thickBot="1">
      <c r="A15" s="3"/>
      <c r="B15" s="108">
        <f>'General Journal 2017'!D45</f>
        <v>20000</v>
      </c>
      <c r="D15" s="159"/>
      <c r="E15" s="118">
        <f>'General Journal 2017'!D11</f>
        <v>550</v>
      </c>
      <c r="G15" s="114"/>
      <c r="H15" s="119">
        <f>'General Journal 2017'!D28</f>
        <v>44000</v>
      </c>
      <c r="J15" s="161"/>
      <c r="K15" s="7"/>
    </row>
    <row r="16" spans="1:12" ht="13.5" thickBot="1">
      <c r="A16" s="3"/>
      <c r="B16" s="108"/>
      <c r="D16" s="191"/>
      <c r="E16" s="190">
        <f>SUM(E14:E15)-D14</f>
        <v>0</v>
      </c>
      <c r="H16" s="116">
        <f>'General Journal 2017'!D26</f>
        <v>24000</v>
      </c>
      <c r="J16" s="114">
        <f>SUM(J14:J15)</f>
        <v>22</v>
      </c>
    </row>
    <row r="17" spans="1:11">
      <c r="A17" s="3"/>
      <c r="B17" s="108"/>
      <c r="D17" s="52"/>
      <c r="E17" s="124"/>
      <c r="G17" s="6"/>
      <c r="H17" s="58">
        <f>SUM(H15:H16)</f>
        <v>68000</v>
      </c>
    </row>
    <row r="18" spans="1:11" ht="13.5" thickBot="1">
      <c r="A18" s="3"/>
      <c r="B18" s="108"/>
      <c r="D18" s="2"/>
      <c r="E18" s="124"/>
      <c r="G18" s="2"/>
      <c r="H18" s="124"/>
      <c r="J18" s="158" t="s">
        <v>111</v>
      </c>
      <c r="K18" s="36"/>
    </row>
    <row r="19" spans="1:11" ht="13.5" thickBot="1">
      <c r="A19" s="114">
        <f>SUM(A6:A8)-SUM(B6:B15)</f>
        <v>93708</v>
      </c>
      <c r="B19" s="119"/>
      <c r="D19" s="232" t="s">
        <v>54</v>
      </c>
      <c r="E19" s="232"/>
      <c r="G19" s="2"/>
      <c r="H19" s="52"/>
      <c r="J19" s="96">
        <f>'General Journal 2017'!C29</f>
        <v>50</v>
      </c>
      <c r="K19" s="4"/>
    </row>
    <row r="20" spans="1:11" ht="13.5" thickBot="1">
      <c r="A20" s="2"/>
      <c r="B20" s="124"/>
      <c r="D20" s="176"/>
      <c r="E20" s="55">
        <f>'Bal. Sheet 2016'!C18</f>
        <v>0</v>
      </c>
      <c r="G20" s="232" t="s">
        <v>81</v>
      </c>
      <c r="H20" s="232"/>
      <c r="J20" s="114">
        <f>SUM(J19)</f>
        <v>50</v>
      </c>
      <c r="K20" s="4"/>
    </row>
    <row r="21" spans="1:11" ht="13.5" thickBot="1">
      <c r="A21" s="2"/>
      <c r="B21" s="2"/>
      <c r="D21" s="3"/>
      <c r="E21" s="119">
        <f>SUM(E20)</f>
        <v>0</v>
      </c>
      <c r="G21" s="124"/>
      <c r="H21" s="116">
        <f>'General Journal 2017'!D19</f>
        <v>63800</v>
      </c>
    </row>
    <row r="22" spans="1:11" ht="13.5" thickBot="1">
      <c r="A22" s="52"/>
      <c r="B22" s="2"/>
      <c r="D22" s="2"/>
      <c r="E22" s="52"/>
      <c r="G22" s="129"/>
      <c r="H22" s="130">
        <f>SUM(H21)</f>
        <v>63800</v>
      </c>
      <c r="J22" s="36" t="s">
        <v>112</v>
      </c>
      <c r="K22" s="36"/>
    </row>
    <row r="23" spans="1:11" ht="13.5" thickBot="1">
      <c r="A23" s="232" t="s">
        <v>39</v>
      </c>
      <c r="B23" s="232"/>
      <c r="J23" s="176">
        <f>'General Journal 2017'!C31</f>
        <v>9</v>
      </c>
    </row>
    <row r="24" spans="1:11" ht="13.5" thickBot="1">
      <c r="A24" s="115">
        <f>'Bal Sheet 2014'!C8</f>
        <v>4000</v>
      </c>
      <c r="B24" s="25"/>
      <c r="G24" s="232" t="s">
        <v>66</v>
      </c>
      <c r="H24" s="232"/>
      <c r="J24" s="175">
        <f>SUM(J23)</f>
        <v>9</v>
      </c>
      <c r="K24" s="4"/>
    </row>
    <row r="25" spans="1:11" ht="13.5" thickBot="1">
      <c r="A25" s="124">
        <f>SUM(A24)</f>
        <v>4000</v>
      </c>
      <c r="B25" s="2"/>
      <c r="G25" s="130">
        <f>'General Journal 2017'!C40</f>
        <v>9500</v>
      </c>
      <c r="H25" s="4"/>
    </row>
    <row r="26" spans="1:11" ht="13.5" thickBot="1">
      <c r="A26" s="232" t="s">
        <v>48</v>
      </c>
      <c r="B26" s="232"/>
      <c r="G26" s="129">
        <f>SUM(G25)</f>
        <v>9500</v>
      </c>
      <c r="H26" s="4"/>
      <c r="J26" s="36" t="s">
        <v>115</v>
      </c>
      <c r="K26" s="8"/>
    </row>
    <row r="27" spans="1:11" ht="13.5" thickBot="1">
      <c r="A27" s="108">
        <f>'Bal. Sheet 2016'!C10</f>
        <v>33440</v>
      </c>
      <c r="B27" s="119">
        <f>'General Journal 2017'!D17</f>
        <v>1900</v>
      </c>
      <c r="D27" s="55"/>
      <c r="E27" s="55"/>
      <c r="H27" s="2"/>
      <c r="J27" s="114"/>
      <c r="K27" s="55">
        <f>'General Journal 2017'!D32</f>
        <v>2</v>
      </c>
    </row>
    <row r="28" spans="1:11" ht="13.5" thickBot="1">
      <c r="A28" s="131">
        <f>'General Journal 2017'!C18</f>
        <v>63800</v>
      </c>
      <c r="B28" s="59">
        <f>'General Journal 2017'!D39</f>
        <v>116800</v>
      </c>
      <c r="G28" s="232" t="s">
        <v>12</v>
      </c>
      <c r="H28" s="232"/>
      <c r="J28" s="114"/>
      <c r="K28" s="58">
        <f>SUM(K27)</f>
        <v>2</v>
      </c>
    </row>
    <row r="29" spans="1:11">
      <c r="A29" s="159">
        <f>'General Journal 2017'!C27</f>
        <v>44000</v>
      </c>
      <c r="B29" s="2"/>
      <c r="G29" s="129">
        <f>'General Journal 2017'!C36</f>
        <v>45000</v>
      </c>
      <c r="H29" s="4"/>
    </row>
    <row r="30" spans="1:11" ht="13.5" thickBot="1">
      <c r="A30" s="134"/>
      <c r="B30" s="7"/>
      <c r="G30" s="151">
        <f>'General Journal 2017'!C52</f>
        <v>2100</v>
      </c>
      <c r="H30" s="7"/>
      <c r="J30" s="36" t="s">
        <v>122</v>
      </c>
      <c r="K30" s="36"/>
    </row>
    <row r="31" spans="1:11" ht="13.5" thickBot="1">
      <c r="A31" s="129">
        <f>SUM(A27:A29)-SUM(B27:B28)</f>
        <v>22540</v>
      </c>
      <c r="B31" s="2"/>
      <c r="G31" s="129">
        <f>SUM(G29:G30)</f>
        <v>47100</v>
      </c>
      <c r="H31" s="2"/>
      <c r="J31" s="163"/>
      <c r="K31" s="57"/>
    </row>
    <row r="32" spans="1:11" ht="13.5" thickBot="1">
      <c r="A32" s="232" t="s">
        <v>58</v>
      </c>
      <c r="B32" s="232"/>
      <c r="J32" s="3"/>
      <c r="K32" s="55"/>
    </row>
    <row r="33" spans="1:11">
      <c r="A33" s="108">
        <f>'Bal. Sheet 2016'!C11</f>
        <v>160</v>
      </c>
      <c r="B33" s="58">
        <f>'General Journal 2017'!D47</f>
        <v>460</v>
      </c>
    </row>
    <row r="34" spans="1:11" ht="13.5" thickBot="1">
      <c r="A34" s="161">
        <f>'General Journal 2017'!C10</f>
        <v>550</v>
      </c>
      <c r="B34" s="1"/>
      <c r="G34" s="232" t="s">
        <v>83</v>
      </c>
      <c r="H34" s="232"/>
    </row>
    <row r="35" spans="1:11" ht="13.5" thickBot="1">
      <c r="A35" s="129">
        <f>SUM(A33:A34)-B33</f>
        <v>250</v>
      </c>
      <c r="B35" s="5"/>
      <c r="G35" s="115">
        <f>'General Journal 2017'!C20</f>
        <v>31235</v>
      </c>
      <c r="H35" s="56"/>
    </row>
    <row r="36" spans="1:11" ht="13.5" thickBot="1">
      <c r="A36" s="232" t="s">
        <v>51</v>
      </c>
      <c r="B36" s="232"/>
      <c r="G36" s="129">
        <f>SUM(G35)</f>
        <v>31235</v>
      </c>
      <c r="H36" s="5"/>
    </row>
    <row r="37" spans="1:11" ht="13.5" thickBot="1">
      <c r="A37" s="129">
        <f>'Bal. Sheet 2016'!C12</f>
        <v>3200</v>
      </c>
      <c r="B37" s="59">
        <f>'General Journal 2017'!D49</f>
        <v>12800</v>
      </c>
      <c r="G37" s="232" t="s">
        <v>11</v>
      </c>
      <c r="H37" s="232"/>
    </row>
    <row r="38" spans="1:11" ht="13.5" thickBot="1">
      <c r="A38" s="164">
        <f>'General Journal 2017'!C6</f>
        <v>4800</v>
      </c>
      <c r="B38" s="59"/>
      <c r="G38" s="179">
        <f>'General Journal 2017'!C44</f>
        <v>20000</v>
      </c>
      <c r="H38" s="25"/>
    </row>
    <row r="39" spans="1:11" ht="13.5" thickBot="1">
      <c r="A39" s="131">
        <f>'General Journal 2017'!C8</f>
        <v>8400</v>
      </c>
      <c r="B39" s="7"/>
      <c r="G39" s="108">
        <f>SUM(G38)</f>
        <v>20000</v>
      </c>
      <c r="H39" s="1"/>
      <c r="J39" s="158" t="s">
        <v>132</v>
      </c>
      <c r="K39" s="8"/>
    </row>
    <row r="40" spans="1:11" ht="13.5" thickBot="1">
      <c r="A40" s="114">
        <f>SUM(A37:A39)-B37</f>
        <v>3600</v>
      </c>
      <c r="J40" s="96">
        <f>'General Journal 2017'!C25</f>
        <v>960</v>
      </c>
      <c r="K40" s="58"/>
    </row>
    <row r="41" spans="1:11" ht="13.5" thickBot="1">
      <c r="A41" s="158" t="s">
        <v>79</v>
      </c>
      <c r="B41" s="8"/>
      <c r="G41" s="128" t="s">
        <v>57</v>
      </c>
      <c r="H41" s="70"/>
      <c r="J41" s="114">
        <f>SUM(J40)</f>
        <v>960</v>
      </c>
      <c r="K41" s="58"/>
    </row>
    <row r="42" spans="1:11" ht="14.25" thickTop="1" thickBot="1">
      <c r="A42" s="129">
        <f>'Bal. Sheet 2016'!C8</f>
        <v>6440</v>
      </c>
      <c r="B42" s="59">
        <f>'General Journal 2017'!D21</f>
        <v>31235</v>
      </c>
      <c r="G42" s="177">
        <f>'General Journal 2017'!C46</f>
        <v>460</v>
      </c>
      <c r="H42" s="178"/>
    </row>
    <row r="43" spans="1:11" ht="13.5" thickBot="1">
      <c r="A43" s="73">
        <f>'General Journal 2017'!C12</f>
        <v>29925</v>
      </c>
      <c r="B43" s="116"/>
      <c r="G43" s="80">
        <f>SUM(G42)</f>
        <v>460</v>
      </c>
      <c r="H43" s="133"/>
      <c r="J43" s="36" t="s">
        <v>136</v>
      </c>
      <c r="K43" s="8"/>
    </row>
    <row r="44" spans="1:11" ht="13.5" thickBot="1">
      <c r="A44" s="175"/>
      <c r="B44" s="116"/>
      <c r="G44" s="124"/>
      <c r="H44" s="2"/>
      <c r="J44" s="55">
        <f>'General Journal 2017'!C50</f>
        <v>3234</v>
      </c>
      <c r="K44" s="4"/>
    </row>
    <row r="45" spans="1:11" ht="13.5" thickBot="1">
      <c r="A45" s="124"/>
      <c r="B45" s="1"/>
      <c r="G45" s="128" t="s">
        <v>60</v>
      </c>
      <c r="H45" s="70"/>
      <c r="J45" s="114">
        <f>SUM(J44)</f>
        <v>3234</v>
      </c>
      <c r="K45" s="4"/>
    </row>
    <row r="46" spans="1:11" ht="14.25" thickTop="1" thickBot="1">
      <c r="A46" s="55"/>
      <c r="B46" s="1"/>
      <c r="G46" s="83">
        <f>'General Journal 2017'!C48</f>
        <v>12800</v>
      </c>
      <c r="H46" s="132"/>
    </row>
    <row r="47" spans="1:11" ht="13.5" thickBot="1">
      <c r="A47" s="114">
        <f>SUM(A42:A43)-B42</f>
        <v>5130</v>
      </c>
      <c r="B47" s="4"/>
      <c r="G47" s="80"/>
      <c r="H47" s="135"/>
    </row>
    <row r="48" spans="1:11">
      <c r="G48" s="114">
        <f>SUM(G46:G47)</f>
        <v>12800</v>
      </c>
    </row>
    <row r="49" spans="1:8" ht="13.5" thickBot="1">
      <c r="A49" s="180" t="s">
        <v>107</v>
      </c>
      <c r="B49" s="199"/>
      <c r="G49" s="36" t="s">
        <v>86</v>
      </c>
      <c r="H49" s="158"/>
    </row>
    <row r="50" spans="1:8" ht="13.5" thickBot="1">
      <c r="A50" s="114">
        <f>'Bal. Sheet 2016'!C7</f>
        <v>100</v>
      </c>
      <c r="B50" s="96"/>
      <c r="G50" s="176">
        <f>'General Journal 2017'!C42</f>
        <v>5200</v>
      </c>
      <c r="H50" s="4"/>
    </row>
    <row r="51" spans="1:8" ht="13.5" thickBot="1">
      <c r="A51" s="52"/>
      <c r="B51" s="1"/>
      <c r="G51" s="114">
        <f>SUM(G50)</f>
        <v>5200</v>
      </c>
      <c r="H51" s="5"/>
    </row>
    <row r="52" spans="1:8">
      <c r="A52" s="114">
        <f>SUM(A50:A51)</f>
        <v>100</v>
      </c>
      <c r="B52" s="4"/>
    </row>
    <row r="54" spans="1:8" ht="13.5" thickBot="1">
      <c r="A54" s="158" t="s">
        <v>134</v>
      </c>
      <c r="B54" s="8"/>
    </row>
    <row r="55" spans="1:8">
      <c r="A55" s="96">
        <f>'General Journal 2017'!C24</f>
        <v>23040</v>
      </c>
      <c r="B55" s="58">
        <f>'General Journal 2017'!D35</f>
        <v>23040</v>
      </c>
    </row>
    <row r="56" spans="1:8" ht="13.5" thickBot="1">
      <c r="A56" s="9"/>
      <c r="B56" s="1"/>
    </row>
    <row r="57" spans="1:8">
      <c r="A57" s="175">
        <f>A55-B55</f>
        <v>0</v>
      </c>
      <c r="B57" s="4"/>
    </row>
    <row r="59" spans="1:8" ht="13.5" thickBot="1">
      <c r="A59" s="36" t="s">
        <v>133</v>
      </c>
      <c r="B59" s="8"/>
    </row>
    <row r="60" spans="1:8" ht="13.5" thickBot="1">
      <c r="A60" s="55">
        <f>'General Journal 2017'!C16</f>
        <v>1900</v>
      </c>
      <c r="B60" s="58">
        <f>'General Journal 2017'!D51</f>
        <v>3234</v>
      </c>
    </row>
    <row r="61" spans="1:8">
      <c r="A61" s="6"/>
      <c r="B61" s="58">
        <f>B60-A60</f>
        <v>1334</v>
      </c>
    </row>
  </sheetData>
  <mergeCells count="21">
    <mergeCell ref="G20:H20"/>
    <mergeCell ref="A1:H1"/>
    <mergeCell ref="A3:B3"/>
    <mergeCell ref="D3:E3"/>
    <mergeCell ref="G3:H3"/>
    <mergeCell ref="A5:B5"/>
    <mergeCell ref="D5:E5"/>
    <mergeCell ref="G5:H5"/>
    <mergeCell ref="D9:E9"/>
    <mergeCell ref="G10:H10"/>
    <mergeCell ref="D13:E13"/>
    <mergeCell ref="G14:H14"/>
    <mergeCell ref="D19:E19"/>
    <mergeCell ref="A36:B36"/>
    <mergeCell ref="G37:H37"/>
    <mergeCell ref="A23:B23"/>
    <mergeCell ref="G24:H24"/>
    <mergeCell ref="A26:B26"/>
    <mergeCell ref="G28:H28"/>
    <mergeCell ref="A32:B32"/>
    <mergeCell ref="G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12" sqref="B12"/>
    </sheetView>
  </sheetViews>
  <sheetFormatPr defaultRowHeight="12.75"/>
  <cols>
    <col min="1" max="1" width="36.28515625" bestFit="1" customWidth="1"/>
    <col min="2" max="3" width="15.7109375" customWidth="1"/>
  </cols>
  <sheetData>
    <row r="1" spans="1:3" ht="16.5" thickBot="1">
      <c r="A1" s="39"/>
      <c r="B1" s="38"/>
      <c r="C1" s="40"/>
    </row>
    <row r="2" spans="1:3" ht="15.75">
      <c r="A2" s="229" t="s">
        <v>13</v>
      </c>
      <c r="B2" s="230"/>
      <c r="C2" s="231"/>
    </row>
    <row r="3" spans="1:3" ht="15.75">
      <c r="A3" s="235" t="s">
        <v>14</v>
      </c>
      <c r="B3" s="233"/>
      <c r="C3" s="236"/>
    </row>
    <row r="4" spans="1:3" ht="15.75">
      <c r="A4" s="237">
        <v>40908</v>
      </c>
      <c r="B4" s="238"/>
      <c r="C4" s="239"/>
    </row>
    <row r="5" spans="1:3" ht="6" customHeight="1">
      <c r="A5" s="12"/>
      <c r="B5" s="13"/>
      <c r="C5" s="14"/>
    </row>
    <row r="6" spans="1:3">
      <c r="A6" s="29" t="s">
        <v>4</v>
      </c>
      <c r="B6" s="48">
        <f>'General Ledger 2011'!A11</f>
        <v>8500</v>
      </c>
      <c r="C6" s="14"/>
    </row>
    <row r="7" spans="1:3">
      <c r="A7" s="29" t="s">
        <v>39</v>
      </c>
      <c r="B7" s="48">
        <f>'General Ledger 2011'!A15</f>
        <v>4000</v>
      </c>
      <c r="C7" s="14"/>
    </row>
    <row r="8" spans="1:3">
      <c r="A8" s="29" t="s">
        <v>38</v>
      </c>
      <c r="B8" s="48"/>
      <c r="C8" s="49">
        <f>'General Ledger 2011'!E8</f>
        <v>5000</v>
      </c>
    </row>
    <row r="9" spans="1:3">
      <c r="A9" s="29" t="s">
        <v>10</v>
      </c>
      <c r="B9" s="13"/>
      <c r="C9" s="49">
        <f>'General Ledger 2011'!H8</f>
        <v>6000</v>
      </c>
    </row>
    <row r="10" spans="1:3">
      <c r="A10" s="29" t="s">
        <v>11</v>
      </c>
      <c r="B10" s="48">
        <f>'General Ledger 2011'!G28</f>
        <v>2500</v>
      </c>
      <c r="C10" s="14"/>
    </row>
    <row r="11" spans="1:3">
      <c r="A11" s="29" t="s">
        <v>40</v>
      </c>
      <c r="B11" s="13"/>
      <c r="C11" s="49">
        <f>'General Ledger 2011'!H16</f>
        <v>9000</v>
      </c>
    </row>
    <row r="12" spans="1:3">
      <c r="A12" s="29" t="s">
        <v>12</v>
      </c>
      <c r="B12" s="48">
        <f>'General Ledger 2011'!G24</f>
        <v>3000</v>
      </c>
      <c r="C12" s="14"/>
    </row>
    <row r="13" spans="1:3" ht="13.5" thickBot="1">
      <c r="A13" s="29" t="s">
        <v>17</v>
      </c>
      <c r="B13" s="50">
        <f>'General Ledger 2011'!G20</f>
        <v>2000</v>
      </c>
      <c r="C13" s="19"/>
    </row>
    <row r="14" spans="1:3" ht="13.5" thickBot="1">
      <c r="A14" s="28" t="s">
        <v>15</v>
      </c>
      <c r="B14" s="26">
        <f>SUM(B6:B13)</f>
        <v>20000</v>
      </c>
      <c r="C14" s="27">
        <f>SUM(C6:C13)</f>
        <v>20000</v>
      </c>
    </row>
    <row r="15" spans="1:3" ht="6" customHeight="1" thickTop="1" thickBot="1">
      <c r="A15" s="7"/>
      <c r="B15" s="8"/>
      <c r="C15" s="9"/>
    </row>
  </sheetData>
  <mergeCells count="3">
    <mergeCell ref="A2:C2"/>
    <mergeCell ref="A3:C3"/>
    <mergeCell ref="A4:C4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&amp;CChapter 05 Accounting for Merchandising Business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37"/>
  <sheetViews>
    <sheetView topLeftCell="A4" workbookViewId="0">
      <selection activeCell="A21" sqref="A21"/>
    </sheetView>
  </sheetViews>
  <sheetFormatPr defaultRowHeight="12.75"/>
  <cols>
    <col min="1" max="1" width="32.85546875" bestFit="1" customWidth="1"/>
    <col min="2" max="2" width="15.140625" customWidth="1"/>
    <col min="3" max="3" width="17.140625" customWidth="1"/>
  </cols>
  <sheetData>
    <row r="1" spans="1:4" ht="16.5" thickBot="1">
      <c r="A1" s="182"/>
      <c r="B1" s="181"/>
      <c r="C1" s="183"/>
    </row>
    <row r="2" spans="1:4" ht="15.75">
      <c r="A2" s="229" t="s">
        <v>13</v>
      </c>
      <c r="B2" s="230"/>
      <c r="C2" s="231"/>
    </row>
    <row r="3" spans="1:4" ht="15.75">
      <c r="A3" s="235" t="s">
        <v>14</v>
      </c>
      <c r="B3" s="233"/>
      <c r="C3" s="236"/>
    </row>
    <row r="4" spans="1:4" ht="15.75">
      <c r="A4" s="237" t="s">
        <v>126</v>
      </c>
      <c r="B4" s="238"/>
      <c r="C4" s="239"/>
    </row>
    <row r="5" spans="1:4">
      <c r="A5" s="136"/>
      <c r="B5" s="137"/>
      <c r="C5" s="138"/>
    </row>
    <row r="6" spans="1:4">
      <c r="A6" s="139" t="s">
        <v>4</v>
      </c>
      <c r="B6" s="137">
        <f>'General Ledger 2017'!A19</f>
        <v>93708</v>
      </c>
      <c r="C6" s="138"/>
    </row>
    <row r="7" spans="1:4">
      <c r="A7" s="146" t="s">
        <v>107</v>
      </c>
      <c r="B7" s="202">
        <f>'General Ledger 2017'!A52</f>
        <v>100</v>
      </c>
      <c r="C7" s="3"/>
    </row>
    <row r="8" spans="1:4">
      <c r="A8" s="158" t="s">
        <v>79</v>
      </c>
      <c r="B8" s="48">
        <f>'General Ledger 2017'!A47</f>
        <v>5130</v>
      </c>
      <c r="C8" s="2"/>
      <c r="D8" s="16"/>
    </row>
    <row r="9" spans="1:4">
      <c r="A9" s="139" t="s">
        <v>39</v>
      </c>
      <c r="B9" s="137">
        <f>'General Ledger 2017'!A25</f>
        <v>4000</v>
      </c>
      <c r="C9" s="138"/>
    </row>
    <row r="10" spans="1:4">
      <c r="A10" s="139" t="s">
        <v>48</v>
      </c>
      <c r="B10" s="137">
        <f>'General Ledger 2017'!A31</f>
        <v>22540</v>
      </c>
      <c r="C10" s="138"/>
    </row>
    <row r="11" spans="1:4">
      <c r="A11" s="139" t="s">
        <v>137</v>
      </c>
      <c r="B11" s="137"/>
      <c r="C11" s="138">
        <f>'General Ledger 2017'!B61</f>
        <v>1334</v>
      </c>
    </row>
    <row r="12" spans="1:4">
      <c r="A12" s="139" t="s">
        <v>52</v>
      </c>
      <c r="B12" s="137">
        <f>'General Ledger 2017'!A35</f>
        <v>250</v>
      </c>
      <c r="C12" s="138"/>
    </row>
    <row r="13" spans="1:4">
      <c r="A13" s="139" t="s">
        <v>51</v>
      </c>
      <c r="B13" s="137">
        <f>'General Ledger 2017'!A40</f>
        <v>3600</v>
      </c>
      <c r="C13" s="138"/>
    </row>
    <row r="14" spans="1:4">
      <c r="A14" s="139" t="s">
        <v>68</v>
      </c>
      <c r="B14" s="137"/>
      <c r="C14" s="138">
        <f>'General Ledger 2017'!E16</f>
        <v>0</v>
      </c>
    </row>
    <row r="15" spans="1:4">
      <c r="A15" s="139" t="s">
        <v>64</v>
      </c>
      <c r="B15" s="137"/>
      <c r="C15" s="138">
        <f>'General Ledger 2017'!E12</f>
        <v>2100</v>
      </c>
    </row>
    <row r="16" spans="1:4">
      <c r="A16" s="139" t="s">
        <v>54</v>
      </c>
      <c r="B16" s="137"/>
      <c r="C16" s="138">
        <f>'General Ledger 2017'!E21</f>
        <v>0</v>
      </c>
    </row>
    <row r="17" spans="1:3">
      <c r="A17" s="139" t="s">
        <v>10</v>
      </c>
      <c r="B17" s="137"/>
      <c r="C17" s="138">
        <f>'General Ledger 2017'!H7</f>
        <v>50000</v>
      </c>
    </row>
    <row r="18" spans="1:3">
      <c r="A18" s="139" t="s">
        <v>31</v>
      </c>
      <c r="B18" s="137"/>
      <c r="C18" s="138">
        <f>'General Ledger 2017'!H12</f>
        <v>74662</v>
      </c>
    </row>
    <row r="19" spans="1:3">
      <c r="A19" s="139" t="s">
        <v>11</v>
      </c>
      <c r="B19" s="137">
        <f>'General Ledger 2017'!G39</f>
        <v>20000</v>
      </c>
      <c r="C19" s="138"/>
    </row>
    <row r="20" spans="1:3">
      <c r="A20" s="139" t="s">
        <v>81</v>
      </c>
      <c r="B20" s="137"/>
      <c r="C20" s="138">
        <f>'General Ledger 2017'!H22</f>
        <v>63800</v>
      </c>
    </row>
    <row r="21" spans="1:3">
      <c r="A21" s="139" t="s">
        <v>122</v>
      </c>
      <c r="B21" s="137"/>
      <c r="C21" s="138">
        <f>'General Ledger 2017'!K32</f>
        <v>0</v>
      </c>
    </row>
    <row r="22" spans="1:3">
      <c r="A22" s="139" t="s">
        <v>40</v>
      </c>
      <c r="B22" s="137"/>
      <c r="C22" s="138">
        <f>'General Ledger 2017'!H17</f>
        <v>68000</v>
      </c>
    </row>
    <row r="23" spans="1:3">
      <c r="A23" s="139" t="s">
        <v>12</v>
      </c>
      <c r="B23" s="137">
        <f>'General Ledger 2017'!G31</f>
        <v>47100</v>
      </c>
      <c r="C23" s="138"/>
    </row>
    <row r="24" spans="1:3">
      <c r="A24" s="139" t="s">
        <v>132</v>
      </c>
      <c r="B24" s="137">
        <f>'General Ledger 2017'!J41</f>
        <v>960</v>
      </c>
      <c r="C24" s="138"/>
    </row>
    <row r="25" spans="1:3">
      <c r="A25" s="139" t="s">
        <v>60</v>
      </c>
      <c r="B25" s="137">
        <f>'General Ledger 2017'!G48</f>
        <v>12800</v>
      </c>
      <c r="C25" s="138"/>
    </row>
    <row r="26" spans="1:3">
      <c r="A26" s="139" t="s">
        <v>57</v>
      </c>
      <c r="B26" s="137">
        <f>'General Ledger 2017'!G43</f>
        <v>460</v>
      </c>
      <c r="C26" s="138"/>
    </row>
    <row r="27" spans="1:3">
      <c r="A27" s="139" t="s">
        <v>66</v>
      </c>
      <c r="B27" s="137">
        <f>'General Ledger 2017'!G26</f>
        <v>9500</v>
      </c>
      <c r="C27" s="138"/>
    </row>
    <row r="28" spans="1:3">
      <c r="A28" s="146" t="s">
        <v>83</v>
      </c>
      <c r="B28" s="103">
        <f>'General Ledger 2017'!G36</f>
        <v>31235</v>
      </c>
      <c r="C28" s="138"/>
    </row>
    <row r="29" spans="1:3">
      <c r="A29" s="146" t="s">
        <v>86</v>
      </c>
      <c r="B29" s="104">
        <f>'General Ledger 2017'!G51</f>
        <v>5200</v>
      </c>
      <c r="C29" s="201"/>
    </row>
    <row r="30" spans="1:3">
      <c r="A30" s="146" t="s">
        <v>110</v>
      </c>
      <c r="B30" s="104">
        <f>'General Ledger 2017'!J16</f>
        <v>22</v>
      </c>
      <c r="C30" s="201"/>
    </row>
    <row r="31" spans="1:3">
      <c r="A31" s="146" t="s">
        <v>111</v>
      </c>
      <c r="B31" s="104">
        <f>'General Ledger 2017'!J20</f>
        <v>50</v>
      </c>
      <c r="C31" s="201"/>
    </row>
    <row r="32" spans="1:3">
      <c r="A32" s="146" t="s">
        <v>112</v>
      </c>
      <c r="B32" s="104">
        <f>'General Ledger 2017'!J24</f>
        <v>9</v>
      </c>
      <c r="C32" s="201"/>
    </row>
    <row r="33" spans="1:5">
      <c r="A33" s="146" t="s">
        <v>136</v>
      </c>
      <c r="B33" s="104">
        <f>'General Ledger 2017'!J45</f>
        <v>3234</v>
      </c>
      <c r="C33" s="201"/>
    </row>
    <row r="34" spans="1:5">
      <c r="A34" s="146" t="s">
        <v>123</v>
      </c>
      <c r="B34" s="211"/>
      <c r="C34" s="212">
        <f>'General Ledger 2017'!K28</f>
        <v>2</v>
      </c>
    </row>
    <row r="35" spans="1:5" ht="13.5" thickBot="1"/>
    <row r="36" spans="1:5" ht="13.5" thickBot="1">
      <c r="A36" s="141" t="s">
        <v>15</v>
      </c>
      <c r="B36" s="142">
        <f>SUM(B6:B34)</f>
        <v>259898</v>
      </c>
      <c r="C36" s="143">
        <f>SUM(C5:C34)</f>
        <v>259898</v>
      </c>
      <c r="E36" s="145"/>
    </row>
    <row r="37" spans="1:5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0"/>
  <sheetViews>
    <sheetView topLeftCell="A7" workbookViewId="0">
      <selection activeCell="I36" sqref="I36"/>
    </sheetView>
  </sheetViews>
  <sheetFormatPr defaultRowHeight="12.75"/>
  <cols>
    <col min="1" max="1" width="18.42578125" customWidth="1"/>
    <col min="2" max="2" width="28.5703125" customWidth="1"/>
    <col min="3" max="3" width="13.42578125" customWidth="1"/>
  </cols>
  <sheetData>
    <row r="1" spans="1:5" ht="16.5" thickBot="1">
      <c r="A1" s="182"/>
      <c r="B1" s="181"/>
      <c r="C1" s="181"/>
      <c r="D1" s="181"/>
      <c r="E1" s="18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127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89</v>
      </c>
      <c r="C6" s="52">
        <f>'Adjusted Trial Bal 2017'!C20</f>
        <v>63800</v>
      </c>
      <c r="D6" s="52"/>
      <c r="E6" s="3"/>
    </row>
    <row r="7" spans="1:5">
      <c r="A7" s="1"/>
      <c r="B7" s="30" t="s">
        <v>40</v>
      </c>
      <c r="C7" s="52">
        <f>'Adjusted Trial Bal 2017'!C22</f>
        <v>68000</v>
      </c>
      <c r="D7" s="52"/>
      <c r="E7" s="3"/>
    </row>
    <row r="8" spans="1:5">
      <c r="A8" s="1"/>
      <c r="B8" s="30" t="s">
        <v>122</v>
      </c>
      <c r="C8" s="52">
        <f>'Adjusted Trial Bal 2017'!C21</f>
        <v>0</v>
      </c>
      <c r="D8" s="52"/>
      <c r="E8" s="3"/>
    </row>
    <row r="9" spans="1:5">
      <c r="A9" s="1"/>
      <c r="B9" s="30" t="s">
        <v>138</v>
      </c>
      <c r="C9" s="52">
        <f>'Adjusted Trial Bal 2017'!C34</f>
        <v>2</v>
      </c>
      <c r="D9" s="52"/>
      <c r="E9" s="3"/>
    </row>
    <row r="10" spans="1:5">
      <c r="A10" s="1"/>
      <c r="B10" s="30"/>
      <c r="C10" s="52"/>
      <c r="D10" s="52"/>
      <c r="E10" s="3"/>
    </row>
    <row r="11" spans="1:5">
      <c r="A11" s="1"/>
      <c r="B11" s="30" t="s">
        <v>90</v>
      </c>
      <c r="C11" s="213">
        <f>SUM(C6:C9)</f>
        <v>131802</v>
      </c>
      <c r="D11" s="52"/>
      <c r="E11" s="3"/>
    </row>
    <row r="12" spans="1:5">
      <c r="A12" s="1"/>
      <c r="B12" s="30"/>
      <c r="C12" s="52"/>
      <c r="D12" s="52"/>
      <c r="E12" s="3"/>
    </row>
    <row r="13" spans="1:5" ht="13.5" thickBot="1">
      <c r="A13" s="1"/>
      <c r="B13" s="30" t="s">
        <v>83</v>
      </c>
      <c r="C13" s="52">
        <f>'Adjusted Trial Bal 2017'!B28</f>
        <v>31235</v>
      </c>
      <c r="D13" s="64"/>
      <c r="E13" s="3"/>
    </row>
    <row r="14" spans="1:5">
      <c r="A14" s="1"/>
      <c r="B14" s="30" t="s">
        <v>91</v>
      </c>
      <c r="C14" s="96">
        <f>C11-C13</f>
        <v>100567</v>
      </c>
      <c r="D14" s="52"/>
      <c r="E14" s="3"/>
    </row>
    <row r="15" spans="1:5">
      <c r="A15" s="1"/>
      <c r="B15" s="30"/>
      <c r="C15" s="52"/>
      <c r="D15" s="52"/>
      <c r="E15" s="3"/>
    </row>
    <row r="16" spans="1:5">
      <c r="A16" s="1"/>
      <c r="B16" s="30" t="s">
        <v>92</v>
      </c>
      <c r="C16" s="52"/>
      <c r="D16" s="52"/>
      <c r="E16" s="3"/>
    </row>
    <row r="17" spans="1:5">
      <c r="A17" s="1"/>
      <c r="B17" s="166" t="s">
        <v>60</v>
      </c>
      <c r="C17" s="52">
        <f>'Adjusted Trial Bal 2017'!B25</f>
        <v>12800</v>
      </c>
      <c r="D17" s="52"/>
      <c r="E17" s="3"/>
    </row>
    <row r="18" spans="1:5">
      <c r="A18" s="1"/>
      <c r="B18" s="166" t="s">
        <v>136</v>
      </c>
      <c r="C18" s="52">
        <f>'General Ledger 2017'!J45</f>
        <v>3234</v>
      </c>
      <c r="D18" s="52"/>
      <c r="E18" s="3"/>
    </row>
    <row r="19" spans="1:5">
      <c r="A19" s="1"/>
      <c r="B19" s="166" t="s">
        <v>57</v>
      </c>
      <c r="C19" s="52">
        <f>'Adjusted Trial Bal 2017'!B26</f>
        <v>460</v>
      </c>
      <c r="D19" s="52"/>
      <c r="E19" s="3"/>
    </row>
    <row r="20" spans="1:5">
      <c r="A20" s="1"/>
      <c r="B20" s="166" t="s">
        <v>66</v>
      </c>
      <c r="C20" s="52">
        <f>'Adjusted Trial Bal 2017'!B27</f>
        <v>9500</v>
      </c>
      <c r="D20" s="52"/>
      <c r="E20" s="3"/>
    </row>
    <row r="21" spans="1:5">
      <c r="A21" s="1"/>
      <c r="B21" s="167" t="s">
        <v>12</v>
      </c>
      <c r="C21" s="52">
        <f>'Adjusted Trial Bal 2017'!B23</f>
        <v>47100</v>
      </c>
      <c r="D21" s="52"/>
      <c r="E21" s="3"/>
    </row>
    <row r="22" spans="1:5">
      <c r="A22" s="1"/>
      <c r="B22" s="167" t="s">
        <v>86</v>
      </c>
      <c r="C22" s="52">
        <f>'Adjusted Trial Bal 2017'!B29</f>
        <v>5200</v>
      </c>
      <c r="D22" s="52"/>
      <c r="E22" s="3"/>
    </row>
    <row r="23" spans="1:5">
      <c r="A23" s="1"/>
      <c r="B23" s="167" t="s">
        <v>110</v>
      </c>
      <c r="C23" s="52">
        <f>'Adjusted Trial Bal 2017'!B30</f>
        <v>22</v>
      </c>
      <c r="D23" s="52"/>
      <c r="E23" s="3"/>
    </row>
    <row r="24" spans="1:5">
      <c r="A24" s="1"/>
      <c r="B24" s="167" t="s">
        <v>132</v>
      </c>
      <c r="C24" s="52">
        <f>'Adjusted Trial Bal 2017'!B24</f>
        <v>960</v>
      </c>
      <c r="D24" s="52"/>
      <c r="E24" s="3"/>
    </row>
    <row r="25" spans="1:5">
      <c r="A25" s="1"/>
      <c r="B25" s="167" t="s">
        <v>111</v>
      </c>
      <c r="C25" s="52">
        <f>'Adjusted Trial Bal 2017'!B31</f>
        <v>50</v>
      </c>
      <c r="D25" s="52"/>
      <c r="E25" s="3"/>
    </row>
    <row r="26" spans="1:5">
      <c r="A26" s="1"/>
      <c r="B26" s="167" t="s">
        <v>112</v>
      </c>
      <c r="C26" s="98">
        <f>'Adjusted Trial Bal 2017'!B32</f>
        <v>9</v>
      </c>
      <c r="D26" s="52"/>
      <c r="E26" s="3"/>
    </row>
    <row r="27" spans="1:5">
      <c r="A27" s="1"/>
      <c r="B27" s="30" t="s">
        <v>18</v>
      </c>
      <c r="C27" s="98">
        <f>SUM(C17:C26)</f>
        <v>79335</v>
      </c>
      <c r="D27" s="52"/>
      <c r="E27" s="3"/>
    </row>
    <row r="28" spans="1:5">
      <c r="C28" s="55"/>
      <c r="D28" s="52"/>
      <c r="E28" s="3"/>
    </row>
    <row r="29" spans="1:5">
      <c r="B29" s="167" t="s">
        <v>19</v>
      </c>
      <c r="C29" s="55">
        <f>C14-C27</f>
        <v>21232</v>
      </c>
      <c r="D29" s="52"/>
      <c r="E29" s="3"/>
    </row>
    <row r="30" spans="1:5" ht="13.5" thickBot="1">
      <c r="A30" s="8"/>
      <c r="B30" s="8"/>
      <c r="C30" s="64"/>
      <c r="D30" s="64"/>
      <c r="E30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23"/>
    </sheetView>
  </sheetViews>
  <sheetFormatPr defaultRowHeight="12.75"/>
  <cols>
    <col min="1" max="1" width="15.28515625" customWidth="1"/>
    <col min="2" max="2" width="30.5703125" customWidth="1"/>
    <col min="3" max="3" width="11.5703125" customWidth="1"/>
  </cols>
  <sheetData>
    <row r="1" spans="1:5" ht="16.5" thickBot="1">
      <c r="A1" s="181"/>
      <c r="B1" s="181"/>
      <c r="C1" s="181"/>
      <c r="D1" s="181"/>
      <c r="E1" s="181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42" t="s">
        <v>127</v>
      </c>
      <c r="B4" s="243"/>
      <c r="C4" s="243"/>
      <c r="D4" s="243"/>
      <c r="E4" s="244"/>
    </row>
    <row r="5" spans="1:5">
      <c r="A5" s="1"/>
      <c r="B5" s="2"/>
      <c r="C5" s="2"/>
      <c r="D5" s="2"/>
      <c r="E5" s="3"/>
    </row>
    <row r="6" spans="1:5" ht="15">
      <c r="A6" s="34"/>
      <c r="B6" s="35" t="s">
        <v>21</v>
      </c>
      <c r="C6" s="52">
        <f>'General Ledger 2017'!H6</f>
        <v>50000</v>
      </c>
      <c r="D6" s="2"/>
      <c r="E6" s="3"/>
    </row>
    <row r="7" spans="1:5" ht="13.5" thickBot="1">
      <c r="A7" s="1"/>
      <c r="B7" s="30" t="s">
        <v>22</v>
      </c>
      <c r="C7" s="64"/>
      <c r="D7" s="2"/>
      <c r="E7" s="3"/>
    </row>
    <row r="8" spans="1:5">
      <c r="A8" s="1"/>
      <c r="B8" s="30" t="s">
        <v>23</v>
      </c>
      <c r="C8" s="52">
        <f>SUM(C6:C7)</f>
        <v>50000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'Adjusted Trial Bal 2017'!C18</f>
        <v>74662</v>
      </c>
      <c r="D10" s="2"/>
      <c r="E10" s="3"/>
    </row>
    <row r="11" spans="1:5">
      <c r="A11" s="1"/>
      <c r="B11" s="30" t="s">
        <v>25</v>
      </c>
      <c r="C11" s="52">
        <f>'Income Stmt 2017'!C29</f>
        <v>21232</v>
      </c>
      <c r="D11" s="2"/>
      <c r="E11" s="3"/>
    </row>
    <row r="12" spans="1:5" ht="13.5" thickBot="1">
      <c r="A12" s="1"/>
      <c r="B12" s="30" t="s">
        <v>26</v>
      </c>
      <c r="C12" s="64">
        <f>'Adjusted Trial Bal 2017'!B19</f>
        <v>20000</v>
      </c>
      <c r="D12" s="2"/>
      <c r="E12" s="3"/>
    </row>
    <row r="13" spans="1:5">
      <c r="A13" s="1"/>
      <c r="B13" s="30" t="s">
        <v>27</v>
      </c>
      <c r="C13" s="55">
        <f>C10+C11-C12</f>
        <v>75894</v>
      </c>
      <c r="D13" s="52"/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52"/>
      <c r="D15" s="65">
        <f>C8+C13</f>
        <v>125894</v>
      </c>
      <c r="E15" s="3"/>
    </row>
    <row r="16" spans="1:5" ht="14.25" thickTop="1" thickBot="1">
      <c r="A16" s="8"/>
      <c r="B16" s="8"/>
      <c r="C16" s="8"/>
      <c r="D16" s="8"/>
      <c r="E1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8"/>
  <sheetViews>
    <sheetView topLeftCell="A15" workbookViewId="0">
      <selection sqref="A1:G39"/>
    </sheetView>
  </sheetViews>
  <sheetFormatPr defaultRowHeight="12.75"/>
  <cols>
    <col min="1" max="1" width="14.28515625" customWidth="1"/>
    <col min="2" max="2" width="34" customWidth="1"/>
  </cols>
  <sheetData>
    <row r="1" spans="1:5" ht="16.5" thickBot="1">
      <c r="A1" s="182"/>
      <c r="B1" s="181"/>
      <c r="C1" s="181"/>
      <c r="D1" s="181"/>
      <c r="E1" s="183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128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168" t="s">
        <v>4</v>
      </c>
      <c r="C6" s="52">
        <f>'Adjusted Trial Bal 2017'!B6</f>
        <v>93708</v>
      </c>
      <c r="D6" s="2"/>
      <c r="E6" s="3"/>
    </row>
    <row r="7" spans="1:5">
      <c r="A7" s="1"/>
      <c r="B7" s="168" t="s">
        <v>107</v>
      </c>
      <c r="C7" s="52">
        <f>'Adjusted Trial Bal 2017'!B7</f>
        <v>100</v>
      </c>
      <c r="D7" s="2"/>
      <c r="E7" s="3"/>
    </row>
    <row r="8" spans="1:5">
      <c r="A8" s="1"/>
      <c r="B8" s="168" t="s">
        <v>79</v>
      </c>
      <c r="C8" s="52">
        <f>'Adjusted Trial Bal 2017'!B8</f>
        <v>5130</v>
      </c>
      <c r="D8" s="2"/>
      <c r="E8" s="3"/>
    </row>
    <row r="9" spans="1:5">
      <c r="A9" s="1"/>
      <c r="B9" s="168" t="s">
        <v>39</v>
      </c>
      <c r="C9" s="52">
        <f>'Adjusted Trial Bal 2017'!B9</f>
        <v>4000</v>
      </c>
      <c r="D9" s="2"/>
      <c r="E9" s="3"/>
    </row>
    <row r="10" spans="1:5">
      <c r="A10" s="1"/>
      <c r="B10" s="168" t="s">
        <v>48</v>
      </c>
      <c r="C10" s="52">
        <f>'Adjusted Trial Bal 2017'!B10</f>
        <v>22540</v>
      </c>
      <c r="D10" s="2"/>
      <c r="E10" s="3"/>
    </row>
    <row r="11" spans="1:5">
      <c r="A11" s="1"/>
      <c r="B11" s="168" t="s">
        <v>52</v>
      </c>
      <c r="C11" s="52">
        <f>'Adjusted Trial Bal 2017'!B12</f>
        <v>250</v>
      </c>
      <c r="D11" s="2"/>
      <c r="E11" s="3"/>
    </row>
    <row r="12" spans="1:5">
      <c r="A12" s="1"/>
      <c r="B12" s="168" t="s">
        <v>137</v>
      </c>
      <c r="C12" s="52">
        <f>'Adjusted Trial Bal 2017'!C11</f>
        <v>1334</v>
      </c>
      <c r="D12" s="2"/>
      <c r="E12" s="3"/>
    </row>
    <row r="13" spans="1:5">
      <c r="A13" s="1"/>
      <c r="B13" s="168" t="s">
        <v>51</v>
      </c>
      <c r="C13" s="52">
        <f>'Adjusted Trial Bal 2017'!B12</f>
        <v>250</v>
      </c>
      <c r="D13" s="52"/>
      <c r="E13" s="3"/>
    </row>
    <row r="14" spans="1:5" ht="13.5" thickBot="1">
      <c r="A14" s="1"/>
      <c r="B14" s="169" t="s">
        <v>30</v>
      </c>
      <c r="C14" s="155"/>
      <c r="D14" s="64">
        <f>SUM(C6:C13)</f>
        <v>127312</v>
      </c>
      <c r="E14" s="3"/>
    </row>
    <row r="15" spans="1:5">
      <c r="A15" s="1"/>
      <c r="B15" s="166"/>
      <c r="C15" s="2"/>
      <c r="D15" s="2"/>
      <c r="E15" s="3"/>
    </row>
    <row r="16" spans="1:5">
      <c r="A16" s="1"/>
      <c r="B16" s="30" t="s">
        <v>8</v>
      </c>
      <c r="C16" s="2"/>
      <c r="D16" s="2"/>
      <c r="E16" s="3"/>
    </row>
    <row r="17" spans="1:5">
      <c r="A17" s="1"/>
      <c r="B17" s="31" t="s">
        <v>64</v>
      </c>
      <c r="C17" s="52">
        <f>'Adjusted Trial Bal 2017'!C15</f>
        <v>2100</v>
      </c>
      <c r="D17" s="2"/>
      <c r="E17" s="3"/>
    </row>
    <row r="18" spans="1:5">
      <c r="A18" s="1"/>
      <c r="B18" s="31" t="s">
        <v>53</v>
      </c>
      <c r="C18" s="52">
        <f>'Adjusted Trial Bal 2017'!C14</f>
        <v>0</v>
      </c>
      <c r="D18" s="2"/>
      <c r="E18" s="3"/>
    </row>
    <row r="19" spans="1:5">
      <c r="A19" s="1"/>
      <c r="B19" s="31" t="s">
        <v>54</v>
      </c>
      <c r="C19" s="98">
        <f>'Adjusted Trial Bal 2017'!C16</f>
        <v>0</v>
      </c>
      <c r="D19" s="2"/>
      <c r="E19" s="3"/>
    </row>
    <row r="20" spans="1:5" ht="13.5" thickBot="1">
      <c r="A20" s="1"/>
      <c r="B20" s="32" t="s">
        <v>69</v>
      </c>
      <c r="C20" s="52"/>
      <c r="D20" s="64">
        <f>SUM(C17:C19)</f>
        <v>2100</v>
      </c>
      <c r="E20" s="3"/>
    </row>
    <row r="21" spans="1:5">
      <c r="A21" s="1"/>
      <c r="B21" s="30"/>
      <c r="C21" s="2"/>
      <c r="D21" s="2"/>
      <c r="E21" s="3"/>
    </row>
    <row r="22" spans="1:5">
      <c r="A22" s="1"/>
      <c r="B22" s="30" t="s">
        <v>9</v>
      </c>
      <c r="C22" s="52"/>
      <c r="D22" s="2"/>
      <c r="E22" s="3"/>
    </row>
    <row r="23" spans="1:5">
      <c r="A23" s="1"/>
      <c r="B23" s="31" t="s">
        <v>10</v>
      </c>
      <c r="C23" s="52">
        <f>'Equity Stmt 2017'!C8</f>
        <v>50000</v>
      </c>
      <c r="D23" s="2"/>
      <c r="E23" s="3"/>
    </row>
    <row r="24" spans="1:5">
      <c r="A24" s="1"/>
      <c r="B24" s="31" t="s">
        <v>31</v>
      </c>
      <c r="C24" s="98">
        <f>'Equity Stmt 2017'!C13</f>
        <v>75894</v>
      </c>
      <c r="D24" s="2"/>
      <c r="E24" s="3"/>
    </row>
    <row r="25" spans="1:5" ht="13.5" thickBot="1">
      <c r="A25" s="1"/>
      <c r="B25" s="30" t="s">
        <v>28</v>
      </c>
      <c r="C25" s="2"/>
      <c r="D25" s="52">
        <f>SUM(C23:C24)</f>
        <v>125894</v>
      </c>
      <c r="E25" s="3"/>
    </row>
    <row r="26" spans="1:5">
      <c r="A26" s="1"/>
      <c r="B26" s="30"/>
      <c r="C26" s="2"/>
      <c r="D26" s="5"/>
      <c r="E26" s="3"/>
    </row>
    <row r="27" spans="1:5" ht="13.5" thickBot="1">
      <c r="A27" s="1"/>
      <c r="B27" s="30" t="s">
        <v>32</v>
      </c>
      <c r="C27" s="2"/>
      <c r="D27" s="52">
        <f>D20+D25</f>
        <v>127994</v>
      </c>
      <c r="E27" s="3"/>
    </row>
    <row r="28" spans="1:5" ht="13.5" thickBot="1">
      <c r="A28" s="8"/>
      <c r="B28" s="8"/>
      <c r="C28" s="8"/>
      <c r="D28" s="24"/>
      <c r="E28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8"/>
  <sheetViews>
    <sheetView topLeftCell="A29" workbookViewId="0">
      <selection activeCell="G53" sqref="G53"/>
    </sheetView>
  </sheetViews>
  <sheetFormatPr defaultRowHeight="12.75"/>
  <cols>
    <col min="1" max="1" width="5.7109375" bestFit="1" customWidth="1"/>
    <col min="2" max="2" width="39.42578125" bestFit="1" customWidth="1"/>
    <col min="3" max="3" width="14.5703125" customWidth="1"/>
    <col min="4" max="4" width="15.85546875" customWidth="1"/>
  </cols>
  <sheetData>
    <row r="1" spans="1:11" ht="15.75">
      <c r="A1" s="229" t="s">
        <v>139</v>
      </c>
      <c r="B1" s="230"/>
      <c r="C1" s="230"/>
      <c r="D1" s="231"/>
    </row>
    <row r="2" spans="1:11">
      <c r="A2" s="1"/>
      <c r="B2" s="2"/>
      <c r="C2" s="2"/>
      <c r="D2" s="3"/>
    </row>
    <row r="3" spans="1:11" ht="15.75" thickBot="1">
      <c r="A3" s="20" t="s">
        <v>0</v>
      </c>
      <c r="B3" s="21" t="s">
        <v>1</v>
      </c>
      <c r="C3" s="21" t="s">
        <v>2</v>
      </c>
      <c r="D3" s="214" t="s">
        <v>3</v>
      </c>
    </row>
    <row r="4" spans="1:11">
      <c r="A4" s="10">
        <v>1</v>
      </c>
      <c r="B4" s="102" t="s">
        <v>64</v>
      </c>
      <c r="C4" s="114">
        <v>2100</v>
      </c>
      <c r="D4" s="52"/>
      <c r="E4" s="1"/>
    </row>
    <row r="5" spans="1:11">
      <c r="A5" s="12"/>
      <c r="B5" s="215" t="s">
        <v>4</v>
      </c>
      <c r="C5" s="175"/>
      <c r="D5" s="52">
        <v>2100</v>
      </c>
      <c r="E5" s="1"/>
      <c r="G5" s="2"/>
      <c r="H5" s="2"/>
      <c r="I5" s="2"/>
      <c r="J5" s="2"/>
      <c r="K5" s="2"/>
    </row>
    <row r="6" spans="1:11">
      <c r="A6" s="12">
        <v>2</v>
      </c>
      <c r="B6" s="216" t="s">
        <v>143</v>
      </c>
      <c r="C6" s="175">
        <v>27000</v>
      </c>
      <c r="D6" s="175"/>
      <c r="G6" s="2"/>
      <c r="H6" s="2"/>
      <c r="I6" s="2"/>
      <c r="J6" s="2"/>
      <c r="K6" s="2"/>
    </row>
    <row r="7" spans="1:11">
      <c r="A7" s="12"/>
      <c r="B7" s="217" t="s">
        <v>144</v>
      </c>
      <c r="C7" s="175">
        <v>9000</v>
      </c>
      <c r="D7" s="175"/>
      <c r="G7" s="2"/>
      <c r="H7" s="2"/>
      <c r="I7" s="2"/>
      <c r="J7" s="2"/>
      <c r="K7" s="2"/>
    </row>
    <row r="8" spans="1:11">
      <c r="A8" s="12"/>
      <c r="B8" s="218" t="s">
        <v>4</v>
      </c>
      <c r="C8" s="175"/>
      <c r="D8" s="175">
        <v>36000</v>
      </c>
      <c r="G8" s="2"/>
      <c r="H8" s="2"/>
      <c r="I8" s="2"/>
      <c r="J8" s="2"/>
      <c r="K8" s="2"/>
    </row>
    <row r="9" spans="1:11">
      <c r="A9" s="12">
        <v>3</v>
      </c>
      <c r="B9" s="219" t="s">
        <v>51</v>
      </c>
      <c r="C9" s="175">
        <v>9000</v>
      </c>
      <c r="D9" s="175"/>
      <c r="G9" s="2"/>
      <c r="H9" s="2"/>
      <c r="I9" s="2"/>
      <c r="J9" s="2"/>
      <c r="K9" s="2"/>
    </row>
    <row r="10" spans="1:11">
      <c r="A10" s="12"/>
      <c r="B10" s="218" t="s">
        <v>4</v>
      </c>
      <c r="C10" s="175"/>
      <c r="D10" s="175">
        <v>9000</v>
      </c>
      <c r="F10" s="2"/>
      <c r="G10" s="2"/>
      <c r="H10" s="2"/>
      <c r="I10" s="2"/>
      <c r="J10" s="2"/>
      <c r="K10" s="2"/>
    </row>
    <row r="11" spans="1:11">
      <c r="A11" s="12">
        <v>4</v>
      </c>
      <c r="B11" s="219" t="s">
        <v>58</v>
      </c>
      <c r="C11" s="175">
        <v>300</v>
      </c>
      <c r="D11" s="175"/>
      <c r="F11" s="2"/>
      <c r="G11" s="2"/>
      <c r="H11" s="2"/>
      <c r="I11" s="2"/>
      <c r="J11" s="2"/>
      <c r="K11" s="2"/>
    </row>
    <row r="12" spans="1:11">
      <c r="A12" s="12"/>
      <c r="B12" s="218" t="s">
        <v>53</v>
      </c>
      <c r="C12" s="175"/>
      <c r="D12" s="175">
        <v>300</v>
      </c>
      <c r="F12" s="2"/>
      <c r="G12" s="2"/>
      <c r="H12" s="2"/>
      <c r="I12" s="2"/>
      <c r="J12" s="2"/>
      <c r="K12" s="2"/>
    </row>
    <row r="13" spans="1:11">
      <c r="A13" s="12">
        <v>5</v>
      </c>
      <c r="B13" s="219" t="s">
        <v>79</v>
      </c>
      <c r="C13" s="175">
        <v>33600</v>
      </c>
      <c r="D13" s="175"/>
      <c r="F13" s="2"/>
      <c r="G13" s="2"/>
      <c r="H13" s="2"/>
      <c r="I13" s="2"/>
      <c r="J13" s="2"/>
      <c r="K13" s="2"/>
    </row>
    <row r="14" spans="1:11">
      <c r="A14" s="12"/>
      <c r="B14" s="218" t="s">
        <v>4</v>
      </c>
      <c r="C14" s="175"/>
      <c r="D14" s="175">
        <v>33600</v>
      </c>
      <c r="E14" s="1"/>
      <c r="F14" s="2"/>
      <c r="G14" s="2"/>
      <c r="H14" s="2"/>
      <c r="I14" s="2"/>
      <c r="J14" s="2"/>
      <c r="K14" s="2"/>
    </row>
    <row r="15" spans="1:11">
      <c r="A15" s="12">
        <v>6</v>
      </c>
      <c r="B15" s="219" t="s">
        <v>137</v>
      </c>
      <c r="C15" s="175">
        <v>2350</v>
      </c>
      <c r="D15" s="175"/>
      <c r="F15" s="2"/>
      <c r="G15" s="2"/>
      <c r="H15" s="2"/>
      <c r="I15" s="2"/>
      <c r="J15" s="2"/>
      <c r="K15" s="2"/>
    </row>
    <row r="16" spans="1:11">
      <c r="A16" s="71"/>
      <c r="B16" s="218" t="s">
        <v>48</v>
      </c>
      <c r="C16" s="175"/>
      <c r="D16" s="175">
        <v>2350</v>
      </c>
      <c r="E16" s="1"/>
      <c r="F16" s="2"/>
      <c r="G16" s="2"/>
      <c r="H16" s="2"/>
      <c r="I16" s="2"/>
      <c r="J16" s="2"/>
      <c r="K16" s="2"/>
    </row>
    <row r="17" spans="1:11">
      <c r="A17" s="12" t="s">
        <v>80</v>
      </c>
      <c r="B17" s="219" t="s">
        <v>48</v>
      </c>
      <c r="C17" s="175">
        <v>66700</v>
      </c>
      <c r="D17" s="175"/>
      <c r="F17" s="2"/>
      <c r="G17" s="2"/>
      <c r="H17" s="2"/>
      <c r="I17" s="2"/>
      <c r="J17" s="2"/>
      <c r="K17" s="2"/>
    </row>
    <row r="18" spans="1:11">
      <c r="A18" s="71"/>
      <c r="B18" s="218" t="s">
        <v>81</v>
      </c>
      <c r="C18" s="175"/>
      <c r="D18" s="175">
        <v>66700</v>
      </c>
      <c r="E18" s="1"/>
      <c r="F18" s="2"/>
      <c r="G18" s="2"/>
      <c r="H18" s="2"/>
      <c r="I18" s="2"/>
      <c r="J18" s="2"/>
      <c r="K18" s="2"/>
    </row>
    <row r="19" spans="1:11">
      <c r="A19" s="12" t="s">
        <v>82</v>
      </c>
      <c r="B19" s="219" t="s">
        <v>145</v>
      </c>
      <c r="C19" s="175">
        <v>32290</v>
      </c>
      <c r="D19" s="175"/>
      <c r="F19" s="2"/>
      <c r="G19" s="2"/>
      <c r="H19" s="2"/>
      <c r="I19" s="2"/>
      <c r="J19" s="2"/>
      <c r="K19" s="2"/>
    </row>
    <row r="20" spans="1:11">
      <c r="A20" s="71"/>
      <c r="B20" s="218" t="s">
        <v>146</v>
      </c>
      <c r="C20" s="175"/>
      <c r="D20" s="175">
        <v>32290</v>
      </c>
      <c r="F20" s="2"/>
      <c r="G20" s="2"/>
      <c r="H20" s="2"/>
      <c r="I20" s="2"/>
      <c r="J20" s="2"/>
      <c r="K20" s="2"/>
    </row>
    <row r="21" spans="1:11">
      <c r="A21" s="71" t="s">
        <v>150</v>
      </c>
      <c r="B21" s="219" t="s">
        <v>48</v>
      </c>
      <c r="C21" s="175">
        <v>50000</v>
      </c>
      <c r="D21" s="175"/>
      <c r="F21" s="2"/>
      <c r="G21" s="2"/>
      <c r="H21" s="2"/>
      <c r="I21" s="2"/>
      <c r="J21" s="2"/>
      <c r="K21" s="2"/>
    </row>
    <row r="22" spans="1:11">
      <c r="A22" s="12"/>
      <c r="B22" s="218" t="s">
        <v>40</v>
      </c>
      <c r="C22" s="175"/>
      <c r="D22" s="175">
        <v>50000</v>
      </c>
      <c r="F22" s="2"/>
      <c r="G22" s="2"/>
      <c r="H22" s="2"/>
      <c r="I22" s="2"/>
      <c r="J22" s="2"/>
      <c r="K22" s="2"/>
    </row>
    <row r="23" spans="1:11">
      <c r="A23" s="71" t="s">
        <v>130</v>
      </c>
      <c r="B23" s="219" t="s">
        <v>147</v>
      </c>
      <c r="C23" s="175">
        <v>34560</v>
      </c>
      <c r="D23" s="175"/>
      <c r="G23" s="2"/>
      <c r="H23" s="2"/>
      <c r="I23" s="2"/>
      <c r="J23" s="2"/>
      <c r="K23" s="2"/>
    </row>
    <row r="24" spans="1:11">
      <c r="A24" s="71"/>
      <c r="B24" s="219" t="s">
        <v>132</v>
      </c>
      <c r="C24" s="175">
        <v>1440</v>
      </c>
      <c r="D24" s="175"/>
      <c r="G24" s="2"/>
      <c r="H24" s="2"/>
      <c r="I24" s="2"/>
      <c r="J24" s="2"/>
      <c r="K24" s="2"/>
    </row>
    <row r="25" spans="1:11">
      <c r="A25" s="12"/>
      <c r="B25" s="218" t="s">
        <v>40</v>
      </c>
      <c r="C25" s="175"/>
      <c r="D25" s="52">
        <v>36000</v>
      </c>
      <c r="E25" s="1"/>
      <c r="G25" s="2"/>
      <c r="H25" s="2"/>
      <c r="I25" s="2"/>
      <c r="J25" s="2"/>
      <c r="K25" s="2"/>
    </row>
    <row r="26" spans="1:11">
      <c r="A26" s="12">
        <v>9</v>
      </c>
      <c r="B26" s="219" t="s">
        <v>111</v>
      </c>
      <c r="C26" s="175">
        <v>45</v>
      </c>
      <c r="D26" s="52"/>
      <c r="E26" s="1"/>
    </row>
    <row r="27" spans="1:11">
      <c r="A27" s="71"/>
      <c r="B27" s="219" t="s">
        <v>110</v>
      </c>
      <c r="C27" s="175">
        <v>28</v>
      </c>
      <c r="D27" s="52"/>
      <c r="E27" s="1"/>
    </row>
    <row r="28" spans="1:11">
      <c r="A28" s="12"/>
      <c r="B28" s="219" t="s">
        <v>148</v>
      </c>
      <c r="C28" s="175">
        <v>11</v>
      </c>
      <c r="D28" s="175"/>
    </row>
    <row r="29" spans="1:11">
      <c r="A29" s="12"/>
      <c r="B29" s="216" t="s">
        <v>138</v>
      </c>
      <c r="C29" s="175">
        <v>4</v>
      </c>
      <c r="D29" s="175"/>
    </row>
    <row r="30" spans="1:11">
      <c r="A30" s="12"/>
      <c r="B30" s="218" t="s">
        <v>4</v>
      </c>
      <c r="C30" s="175"/>
      <c r="D30" s="175">
        <v>88</v>
      </c>
    </row>
    <row r="31" spans="1:11">
      <c r="A31" s="2">
        <v>10</v>
      </c>
      <c r="B31" s="219" t="s">
        <v>4</v>
      </c>
      <c r="C31" s="175">
        <v>34560</v>
      </c>
      <c r="D31" s="175"/>
    </row>
    <row r="32" spans="1:11">
      <c r="A32" s="2"/>
      <c r="B32" s="218" t="s">
        <v>147</v>
      </c>
      <c r="C32" s="175"/>
      <c r="D32" s="175">
        <v>34560</v>
      </c>
    </row>
    <row r="33" spans="1:4">
      <c r="A33" s="2">
        <v>11</v>
      </c>
      <c r="B33" s="218" t="s">
        <v>12</v>
      </c>
      <c r="C33" s="175">
        <v>52000</v>
      </c>
      <c r="D33" s="175"/>
    </row>
    <row r="34" spans="1:4">
      <c r="B34" s="220" t="s">
        <v>4</v>
      </c>
      <c r="C34" s="175"/>
      <c r="D34" s="175">
        <v>52000</v>
      </c>
    </row>
    <row r="35" spans="1:4">
      <c r="A35">
        <v>12</v>
      </c>
      <c r="B35" s="221" t="s">
        <v>4</v>
      </c>
      <c r="C35" s="175">
        <v>115500</v>
      </c>
      <c r="D35" s="175"/>
    </row>
    <row r="36" spans="1:4">
      <c r="B36" s="220" t="s">
        <v>48</v>
      </c>
      <c r="C36" s="175"/>
      <c r="D36" s="175">
        <v>115500</v>
      </c>
    </row>
    <row r="37" spans="1:4">
      <c r="A37">
        <v>13</v>
      </c>
      <c r="B37" s="221" t="s">
        <v>66</v>
      </c>
      <c r="C37" s="175">
        <v>12500</v>
      </c>
      <c r="D37" s="175"/>
    </row>
    <row r="38" spans="1:4">
      <c r="B38" s="220" t="s">
        <v>4</v>
      </c>
      <c r="C38" s="175"/>
      <c r="D38" s="175">
        <v>12500</v>
      </c>
    </row>
    <row r="39" spans="1:4">
      <c r="A39">
        <v>14</v>
      </c>
      <c r="B39" s="221" t="s">
        <v>86</v>
      </c>
      <c r="C39" s="175">
        <v>6800</v>
      </c>
      <c r="D39" s="175"/>
    </row>
    <row r="40" spans="1:4">
      <c r="B40" s="220" t="s">
        <v>4</v>
      </c>
      <c r="C40" s="175"/>
      <c r="D40" s="175">
        <v>6800</v>
      </c>
    </row>
    <row r="41" spans="1:4">
      <c r="A41">
        <v>15</v>
      </c>
      <c r="B41" s="221" t="s">
        <v>4</v>
      </c>
      <c r="C41" s="175">
        <v>12000</v>
      </c>
      <c r="D41" s="175"/>
    </row>
    <row r="42" spans="1:4">
      <c r="B42" s="220" t="s">
        <v>39</v>
      </c>
      <c r="C42" s="175"/>
      <c r="D42" s="175">
        <v>12000</v>
      </c>
    </row>
    <row r="43" spans="1:4">
      <c r="A43">
        <v>16</v>
      </c>
      <c r="B43" s="221" t="s">
        <v>53</v>
      </c>
      <c r="C43" s="175">
        <v>300</v>
      </c>
      <c r="D43" s="175"/>
    </row>
    <row r="44" spans="1:4">
      <c r="B44" s="220" t="s">
        <v>4</v>
      </c>
      <c r="C44" s="175"/>
      <c r="D44" s="175">
        <v>300</v>
      </c>
    </row>
    <row r="45" spans="1:4">
      <c r="A45">
        <v>17</v>
      </c>
      <c r="B45" s="221" t="s">
        <v>149</v>
      </c>
      <c r="C45" s="175">
        <v>10000</v>
      </c>
      <c r="D45" s="175"/>
    </row>
    <row r="46" spans="1:4">
      <c r="B46" s="220" t="s">
        <v>4</v>
      </c>
      <c r="C46" s="175"/>
      <c r="D46" s="175">
        <v>10000</v>
      </c>
    </row>
    <row r="47" spans="1:4">
      <c r="A47">
        <v>18</v>
      </c>
      <c r="B47" s="221" t="s">
        <v>57</v>
      </c>
      <c r="C47" s="175">
        <v>370</v>
      </c>
      <c r="D47" s="175"/>
    </row>
    <row r="48" spans="1:4">
      <c r="B48" s="220" t="s">
        <v>58</v>
      </c>
      <c r="C48" s="175"/>
      <c r="D48" s="175">
        <v>370</v>
      </c>
    </row>
    <row r="49" spans="1:5">
      <c r="A49">
        <v>19</v>
      </c>
      <c r="B49" s="221" t="s">
        <v>60</v>
      </c>
      <c r="C49" s="175">
        <v>6800</v>
      </c>
      <c r="D49" s="175"/>
    </row>
    <row r="50" spans="1:5">
      <c r="A50" s="204"/>
      <c r="B50" s="220" t="s">
        <v>51</v>
      </c>
      <c r="C50" s="175"/>
      <c r="D50" s="175">
        <v>6800</v>
      </c>
    </row>
    <row r="51" spans="1:5">
      <c r="A51" s="15">
        <v>20</v>
      </c>
      <c r="B51" s="221" t="s">
        <v>151</v>
      </c>
      <c r="C51" s="175">
        <v>3501</v>
      </c>
      <c r="D51" s="175"/>
    </row>
    <row r="52" spans="1:5">
      <c r="A52" s="15"/>
      <c r="B52" s="220" t="s">
        <v>137</v>
      </c>
      <c r="C52" s="175"/>
      <c r="D52" s="175">
        <v>3501</v>
      </c>
    </row>
    <row r="53" spans="1:5">
      <c r="A53" s="204">
        <v>21</v>
      </c>
      <c r="B53" s="221" t="s">
        <v>152</v>
      </c>
      <c r="C53" s="175">
        <v>14900</v>
      </c>
      <c r="D53" s="175"/>
    </row>
    <row r="54" spans="1:5">
      <c r="A54" s="15"/>
      <c r="B54" s="220" t="s">
        <v>153</v>
      </c>
      <c r="C54" s="224"/>
      <c r="D54" s="226">
        <v>1400</v>
      </c>
    </row>
    <row r="55" spans="1:5">
      <c r="A55" s="15"/>
      <c r="B55" s="223" t="s">
        <v>154</v>
      </c>
      <c r="C55" s="224"/>
      <c r="D55" s="227">
        <v>13500</v>
      </c>
      <c r="E55" s="145"/>
    </row>
    <row r="56" spans="1:5">
      <c r="A56" s="15">
        <v>22</v>
      </c>
      <c r="B56" s="221" t="s">
        <v>12</v>
      </c>
      <c r="C56" s="224">
        <v>1500</v>
      </c>
      <c r="D56" s="226"/>
    </row>
    <row r="57" spans="1:5">
      <c r="A57" s="15"/>
      <c r="B57" s="222" t="s">
        <v>64</v>
      </c>
      <c r="C57" s="225"/>
      <c r="D57" s="228">
        <v>1500</v>
      </c>
    </row>
    <row r="58" spans="1:5">
      <c r="B58" s="30"/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B61" sqref="B61"/>
    </sheetView>
  </sheetViews>
  <sheetFormatPr defaultRowHeight="12.75"/>
  <sheetData>
    <row r="1" spans="1:12" ht="15.75">
      <c r="A1" s="233" t="s">
        <v>140</v>
      </c>
      <c r="B1" s="233"/>
      <c r="C1" s="233"/>
      <c r="D1" s="233"/>
      <c r="E1" s="233"/>
      <c r="F1" s="233"/>
      <c r="G1" s="233"/>
      <c r="H1" s="233"/>
    </row>
    <row r="3" spans="1:12" ht="15.75" thickBot="1">
      <c r="A3" s="234" t="s">
        <v>5</v>
      </c>
      <c r="B3" s="234"/>
      <c r="C3" s="23" t="s">
        <v>6</v>
      </c>
      <c r="D3" s="234" t="s">
        <v>8</v>
      </c>
      <c r="E3" s="234"/>
      <c r="F3" s="23" t="s">
        <v>7</v>
      </c>
      <c r="G3" s="234" t="s">
        <v>9</v>
      </c>
      <c r="H3" s="234"/>
    </row>
    <row r="5" spans="1:12" ht="13.5" thickBot="1">
      <c r="A5" s="232" t="s">
        <v>4</v>
      </c>
      <c r="B5" s="232"/>
      <c r="D5" s="241"/>
      <c r="E5" s="241"/>
      <c r="G5" s="232" t="s">
        <v>10</v>
      </c>
      <c r="H5" s="232"/>
    </row>
    <row r="6" spans="1:12" ht="13.5" thickBot="1">
      <c r="A6" s="108"/>
      <c r="B6" s="58"/>
      <c r="D6" s="52"/>
      <c r="E6" s="52"/>
      <c r="G6" s="96"/>
      <c r="H6" s="56"/>
    </row>
    <row r="7" spans="1:12">
      <c r="A7" s="108"/>
      <c r="B7" s="59"/>
      <c r="D7" s="2"/>
      <c r="E7" s="52"/>
      <c r="G7" s="6"/>
      <c r="H7" s="59"/>
    </row>
    <row r="8" spans="1:12">
      <c r="A8" s="108"/>
      <c r="B8" s="59"/>
      <c r="D8" s="2"/>
      <c r="E8" s="2"/>
      <c r="G8" s="2"/>
      <c r="H8" s="52"/>
    </row>
    <row r="9" spans="1:12" ht="13.5" thickBot="1">
      <c r="A9" s="124"/>
      <c r="B9" s="116"/>
      <c r="D9" s="232" t="s">
        <v>74</v>
      </c>
      <c r="E9" s="232"/>
    </row>
    <row r="10" spans="1:12" ht="13.5" thickBot="1">
      <c r="A10" s="131"/>
      <c r="B10" s="116"/>
      <c r="D10" s="114"/>
      <c r="E10" s="96"/>
      <c r="G10" s="232" t="s">
        <v>31</v>
      </c>
      <c r="H10" s="232"/>
    </row>
    <row r="11" spans="1:12" ht="13.5" thickBot="1">
      <c r="A11" s="124"/>
      <c r="B11" s="116"/>
      <c r="D11" s="175"/>
      <c r="E11" s="59"/>
      <c r="G11" s="174"/>
      <c r="H11" s="188"/>
    </row>
    <row r="12" spans="1:12">
      <c r="B12" s="116"/>
      <c r="D12" s="6"/>
      <c r="E12" s="119"/>
      <c r="G12" s="5"/>
      <c r="H12" s="58"/>
    </row>
    <row r="13" spans="1:12" ht="13.5" thickBot="1">
      <c r="A13" s="3"/>
      <c r="B13" s="108"/>
      <c r="D13" s="232" t="s">
        <v>53</v>
      </c>
      <c r="E13" s="232"/>
      <c r="G13" s="2"/>
      <c r="H13" s="52"/>
      <c r="J13" s="158" t="s">
        <v>110</v>
      </c>
      <c r="K13" s="36"/>
      <c r="L13" s="2"/>
    </row>
    <row r="14" spans="1:12" ht="13.5" thickBot="1">
      <c r="A14" s="3"/>
      <c r="B14" s="108"/>
      <c r="D14" s="125"/>
      <c r="E14" s="73"/>
      <c r="G14" s="232" t="s">
        <v>40</v>
      </c>
      <c r="H14" s="232"/>
      <c r="J14" s="96"/>
      <c r="K14" s="4"/>
      <c r="L14" s="2"/>
    </row>
    <row r="15" spans="1:12" ht="13.5" thickBot="1">
      <c r="A15" s="3"/>
      <c r="B15" s="108"/>
      <c r="D15" s="159"/>
      <c r="E15" s="118"/>
      <c r="G15" s="114"/>
      <c r="H15" s="119"/>
      <c r="J15" s="161"/>
      <c r="K15" s="7"/>
    </row>
    <row r="16" spans="1:12" ht="13.5" thickBot="1">
      <c r="A16" s="3"/>
      <c r="B16" s="108"/>
      <c r="D16" s="191"/>
      <c r="E16" s="190">
        <f>SUM(E14:E15)-D14</f>
        <v>0</v>
      </c>
      <c r="H16" s="116"/>
      <c r="J16" s="114"/>
    </row>
    <row r="17" spans="1:11">
      <c r="A17" s="3"/>
      <c r="B17" s="108"/>
      <c r="D17" s="52"/>
      <c r="E17" s="124"/>
      <c r="G17" s="6"/>
      <c r="H17" s="58"/>
    </row>
    <row r="18" spans="1:11" ht="13.5" thickBot="1">
      <c r="A18" s="3"/>
      <c r="B18" s="108"/>
      <c r="D18" s="2"/>
      <c r="E18" s="124"/>
      <c r="G18" s="2"/>
      <c r="H18" s="124"/>
      <c r="J18" s="158" t="s">
        <v>111</v>
      </c>
      <c r="K18" s="36"/>
    </row>
    <row r="19" spans="1:11" ht="13.5" thickBot="1">
      <c r="A19" s="114">
        <f>SUM(A6:A8)-SUM(B6:B15)</f>
        <v>0</v>
      </c>
      <c r="B19" s="119"/>
      <c r="D19" s="232" t="s">
        <v>54</v>
      </c>
      <c r="E19" s="232"/>
      <c r="G19" s="2"/>
      <c r="H19" s="52"/>
      <c r="J19" s="96"/>
      <c r="K19" s="4"/>
    </row>
    <row r="20" spans="1:11" ht="13.5" thickBot="1">
      <c r="A20" s="2"/>
      <c r="B20" s="124"/>
      <c r="D20" s="176"/>
      <c r="E20" s="55">
        <f>'Bal. Sheet 2016'!C18</f>
        <v>0</v>
      </c>
      <c r="G20" s="232" t="s">
        <v>81</v>
      </c>
      <c r="H20" s="232"/>
      <c r="J20" s="114"/>
      <c r="K20" s="4"/>
    </row>
    <row r="21" spans="1:11" ht="13.5" thickBot="1">
      <c r="A21" s="2"/>
      <c r="B21" s="2"/>
      <c r="D21" s="3"/>
      <c r="E21" s="119">
        <f>SUM(E20)</f>
        <v>0</v>
      </c>
      <c r="G21" s="124"/>
      <c r="H21" s="116"/>
    </row>
    <row r="22" spans="1:11" ht="13.5" thickBot="1">
      <c r="A22" s="52"/>
      <c r="B22" s="2"/>
      <c r="D22" s="2"/>
      <c r="E22" s="52"/>
      <c r="G22" s="129"/>
      <c r="H22" s="130"/>
      <c r="J22" s="36" t="s">
        <v>112</v>
      </c>
      <c r="K22" s="36"/>
    </row>
    <row r="23" spans="1:11" ht="13.5" thickBot="1">
      <c r="A23" s="232" t="s">
        <v>39</v>
      </c>
      <c r="B23" s="232"/>
      <c r="J23" s="176"/>
    </row>
    <row r="24" spans="1:11" ht="13.5" thickBot="1">
      <c r="A24" s="115"/>
      <c r="B24" s="25"/>
      <c r="G24" s="232" t="s">
        <v>66</v>
      </c>
      <c r="H24" s="232"/>
      <c r="J24" s="175"/>
      <c r="K24" s="4"/>
    </row>
    <row r="25" spans="1:11" ht="13.5" thickBot="1">
      <c r="A25" s="124"/>
      <c r="B25" s="2"/>
      <c r="G25" s="130"/>
      <c r="H25" s="4"/>
    </row>
    <row r="26" spans="1:11" ht="13.5" thickBot="1">
      <c r="A26" s="232" t="s">
        <v>48</v>
      </c>
      <c r="B26" s="232"/>
      <c r="G26" s="129"/>
      <c r="H26" s="4"/>
      <c r="J26" s="36" t="s">
        <v>115</v>
      </c>
      <c r="K26" s="8"/>
    </row>
    <row r="27" spans="1:11" ht="13.5" thickBot="1">
      <c r="A27" s="108"/>
      <c r="B27" s="119"/>
      <c r="D27" s="55"/>
      <c r="E27" s="55"/>
      <c r="H27" s="2"/>
      <c r="J27" s="114"/>
      <c r="K27" s="55"/>
    </row>
    <row r="28" spans="1:11" ht="13.5" thickBot="1">
      <c r="A28" s="131"/>
      <c r="B28" s="59"/>
      <c r="G28" s="232" t="s">
        <v>12</v>
      </c>
      <c r="H28" s="232"/>
      <c r="J28" s="114"/>
      <c r="K28" s="58"/>
    </row>
    <row r="29" spans="1:11">
      <c r="A29" s="159"/>
      <c r="B29" s="2"/>
      <c r="G29" s="129"/>
      <c r="H29" s="4"/>
    </row>
    <row r="30" spans="1:11" ht="13.5" thickBot="1">
      <c r="A30" s="134"/>
      <c r="B30" s="7"/>
      <c r="G30" s="151"/>
      <c r="H30" s="7"/>
      <c r="J30" s="36" t="s">
        <v>122</v>
      </c>
      <c r="K30" s="36"/>
    </row>
    <row r="31" spans="1:11" ht="13.5" thickBot="1">
      <c r="A31" s="129">
        <f>SUM(A27:A29)-SUM(B27:B28)</f>
        <v>0</v>
      </c>
      <c r="B31" s="2"/>
      <c r="G31" s="129"/>
      <c r="H31" s="2"/>
      <c r="J31" s="163"/>
      <c r="K31" s="57"/>
    </row>
    <row r="32" spans="1:11" ht="13.5" thickBot="1">
      <c r="A32" s="232" t="s">
        <v>58</v>
      </c>
      <c r="B32" s="232"/>
      <c r="J32" s="3"/>
      <c r="K32" s="55"/>
    </row>
    <row r="33" spans="1:11">
      <c r="A33" s="108"/>
      <c r="B33" s="58"/>
    </row>
    <row r="34" spans="1:11" ht="13.5" thickBot="1">
      <c r="A34" s="161"/>
      <c r="B34" s="1"/>
      <c r="G34" s="232" t="s">
        <v>83</v>
      </c>
      <c r="H34" s="232"/>
    </row>
    <row r="35" spans="1:11" ht="13.5" thickBot="1">
      <c r="A35" s="129"/>
      <c r="B35" s="5"/>
      <c r="G35" s="115"/>
      <c r="H35" s="56"/>
    </row>
    <row r="36" spans="1:11" ht="13.5" thickBot="1">
      <c r="A36" s="232" t="s">
        <v>51</v>
      </c>
      <c r="B36" s="232"/>
      <c r="G36" s="129"/>
      <c r="H36" s="5"/>
    </row>
    <row r="37" spans="1:11" ht="13.5" thickBot="1">
      <c r="A37" s="129"/>
      <c r="B37" s="59"/>
      <c r="G37" s="232" t="s">
        <v>11</v>
      </c>
      <c r="H37" s="232"/>
    </row>
    <row r="38" spans="1:11" ht="13.5" thickBot="1">
      <c r="A38" s="164"/>
      <c r="B38" s="59"/>
      <c r="G38" s="179"/>
      <c r="H38" s="25"/>
    </row>
    <row r="39" spans="1:11" ht="13.5" thickBot="1">
      <c r="A39" s="131"/>
      <c r="B39" s="7"/>
      <c r="G39" s="108"/>
      <c r="H39" s="1"/>
      <c r="J39" s="158" t="s">
        <v>132</v>
      </c>
      <c r="K39" s="8"/>
    </row>
    <row r="40" spans="1:11" ht="13.5" thickBot="1">
      <c r="A40" s="114">
        <f>SUM(A37:A39)-B37</f>
        <v>0</v>
      </c>
      <c r="J40" s="96"/>
      <c r="K40" s="58"/>
    </row>
    <row r="41" spans="1:11" ht="13.5" thickBot="1">
      <c r="A41" s="158" t="s">
        <v>79</v>
      </c>
      <c r="B41" s="8"/>
      <c r="G41" s="128" t="s">
        <v>57</v>
      </c>
      <c r="H41" s="70"/>
      <c r="J41" s="114"/>
      <c r="K41" s="58"/>
    </row>
    <row r="42" spans="1:11" ht="14.25" thickTop="1" thickBot="1">
      <c r="A42" s="129"/>
      <c r="B42" s="59"/>
      <c r="G42" s="177"/>
      <c r="H42" s="178"/>
    </row>
    <row r="43" spans="1:11" ht="13.5" thickBot="1">
      <c r="A43" s="73"/>
      <c r="B43" s="116"/>
      <c r="G43" s="80"/>
      <c r="H43" s="133"/>
      <c r="J43" s="36" t="s">
        <v>136</v>
      </c>
      <c r="K43" s="8"/>
    </row>
    <row r="44" spans="1:11" ht="13.5" thickBot="1">
      <c r="A44" s="175"/>
      <c r="B44" s="116"/>
      <c r="G44" s="124"/>
      <c r="H44" s="2"/>
      <c r="J44" s="55"/>
      <c r="K44" s="4"/>
    </row>
    <row r="45" spans="1:11" ht="13.5" thickBot="1">
      <c r="A45" s="124"/>
      <c r="B45" s="1"/>
      <c r="G45" s="128" t="s">
        <v>60</v>
      </c>
      <c r="H45" s="70"/>
      <c r="J45" s="114"/>
      <c r="K45" s="4"/>
    </row>
    <row r="46" spans="1:11" ht="14.25" thickTop="1" thickBot="1">
      <c r="A46" s="55"/>
      <c r="B46" s="1"/>
      <c r="G46" s="83"/>
      <c r="H46" s="132"/>
    </row>
    <row r="47" spans="1:11" ht="13.5" thickBot="1">
      <c r="A47" s="114"/>
      <c r="B47" s="4"/>
      <c r="G47" s="80"/>
      <c r="H47" s="135"/>
    </row>
    <row r="48" spans="1:11">
      <c r="G48" s="114"/>
    </row>
    <row r="49" spans="1:8" ht="13.5" thickBot="1">
      <c r="A49" s="207" t="s">
        <v>107</v>
      </c>
      <c r="B49" s="199"/>
      <c r="G49" s="36" t="s">
        <v>86</v>
      </c>
      <c r="H49" s="158"/>
    </row>
    <row r="50" spans="1:8" ht="13.5" thickBot="1">
      <c r="A50" s="114"/>
      <c r="B50" s="96"/>
      <c r="G50" s="176"/>
      <c r="H50" s="4"/>
    </row>
    <row r="51" spans="1:8" ht="13.5" thickBot="1">
      <c r="A51" s="52"/>
      <c r="B51" s="1"/>
      <c r="G51" s="114"/>
      <c r="H51" s="5"/>
    </row>
    <row r="52" spans="1:8">
      <c r="A52" s="114"/>
      <c r="B52" s="4"/>
    </row>
    <row r="54" spans="1:8" ht="13.5" thickBot="1">
      <c r="A54" s="158" t="s">
        <v>134</v>
      </c>
      <c r="B54" s="8"/>
    </row>
    <row r="55" spans="1:8">
      <c r="A55" s="96"/>
      <c r="B55" s="58"/>
    </row>
    <row r="56" spans="1:8" ht="13.5" thickBot="1">
      <c r="A56" s="9"/>
      <c r="B56" s="1"/>
    </row>
    <row r="57" spans="1:8">
      <c r="A57" s="175"/>
      <c r="B57" s="4"/>
    </row>
    <row r="59" spans="1:8" ht="13.5" thickBot="1">
      <c r="A59" s="36" t="s">
        <v>133</v>
      </c>
      <c r="B59" s="8"/>
    </row>
  </sheetData>
  <mergeCells count="21">
    <mergeCell ref="G20:H20"/>
    <mergeCell ref="A1:H1"/>
    <mergeCell ref="A3:B3"/>
    <mergeCell ref="D3:E3"/>
    <mergeCell ref="G3:H3"/>
    <mergeCell ref="A5:B5"/>
    <mergeCell ref="D5:E5"/>
    <mergeCell ref="G5:H5"/>
    <mergeCell ref="D9:E9"/>
    <mergeCell ref="G10:H10"/>
    <mergeCell ref="D13:E13"/>
    <mergeCell ref="G14:H14"/>
    <mergeCell ref="D19:E19"/>
    <mergeCell ref="A36:B36"/>
    <mergeCell ref="G37:H37"/>
    <mergeCell ref="A23:B23"/>
    <mergeCell ref="G24:H24"/>
    <mergeCell ref="A26:B26"/>
    <mergeCell ref="G28:H28"/>
    <mergeCell ref="A32:B32"/>
    <mergeCell ref="G34:H3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28" sqref="B28"/>
    </sheetView>
  </sheetViews>
  <sheetFormatPr defaultRowHeight="12.75"/>
  <cols>
    <col min="1" max="1" width="23.140625" bestFit="1" customWidth="1"/>
    <col min="2" max="2" width="16" customWidth="1"/>
    <col min="3" max="3" width="16.85546875" customWidth="1"/>
  </cols>
  <sheetData>
    <row r="1" spans="1:3" ht="16.5" thickBot="1">
      <c r="A1" s="209"/>
      <c r="B1" s="208"/>
      <c r="C1" s="210"/>
    </row>
    <row r="2" spans="1:3" ht="15.75">
      <c r="A2" s="229" t="s">
        <v>13</v>
      </c>
      <c r="B2" s="230"/>
      <c r="C2" s="231"/>
    </row>
    <row r="3" spans="1:3" ht="15.75">
      <c r="A3" s="235" t="s">
        <v>14</v>
      </c>
      <c r="B3" s="233"/>
      <c r="C3" s="236"/>
    </row>
    <row r="4" spans="1:3" ht="15.75">
      <c r="A4" s="237">
        <v>43465</v>
      </c>
      <c r="B4" s="238"/>
      <c r="C4" s="239"/>
    </row>
    <row r="5" spans="1:3">
      <c r="A5" s="136"/>
      <c r="B5" s="137"/>
      <c r="C5" s="138"/>
    </row>
    <row r="6" spans="1:3">
      <c r="A6" s="139" t="s">
        <v>4</v>
      </c>
      <c r="B6" s="137">
        <f>'General Ledger 2015'!A19</f>
        <v>74210</v>
      </c>
      <c r="C6" s="138"/>
    </row>
    <row r="7" spans="1:3">
      <c r="A7" s="139" t="s">
        <v>79</v>
      </c>
      <c r="B7" s="137">
        <f>'General Ledger 2015'!A47</f>
        <v>6620</v>
      </c>
      <c r="C7" s="138"/>
    </row>
    <row r="8" spans="1:3">
      <c r="A8" s="139" t="s">
        <v>39</v>
      </c>
      <c r="B8" s="137">
        <f>'General Ledger 2015'!A25</f>
        <v>4000</v>
      </c>
      <c r="C8" s="138"/>
    </row>
    <row r="9" spans="1:3">
      <c r="A9" s="139" t="s">
        <v>48</v>
      </c>
      <c r="B9" s="137">
        <f>'General Ledger 2015'!A30</f>
        <v>13500</v>
      </c>
      <c r="C9" s="138"/>
    </row>
    <row r="10" spans="1:3">
      <c r="A10" s="139" t="s">
        <v>52</v>
      </c>
      <c r="B10" s="137">
        <f>'General Ledger 2015'!A35</f>
        <v>200</v>
      </c>
      <c r="C10" s="138"/>
    </row>
    <row r="11" spans="1:3">
      <c r="A11" s="139" t="s">
        <v>51</v>
      </c>
      <c r="B11" s="137">
        <f>'General Ledger 2015'!A40</f>
        <v>3200</v>
      </c>
      <c r="C11" s="138"/>
    </row>
    <row r="12" spans="1:3">
      <c r="A12" s="139" t="s">
        <v>68</v>
      </c>
      <c r="B12" s="137"/>
      <c r="C12" s="138">
        <f>'General Ledger 2015'!E16</f>
        <v>1950</v>
      </c>
    </row>
    <row r="13" spans="1:3">
      <c r="A13" s="139" t="s">
        <v>64</v>
      </c>
      <c r="B13" s="137"/>
      <c r="C13" s="138">
        <f>'General Ledger 2015'!E12</f>
        <v>1000</v>
      </c>
    </row>
    <row r="14" spans="1:3">
      <c r="A14" s="139" t="s">
        <v>54</v>
      </c>
      <c r="B14" s="137"/>
      <c r="C14" s="138">
        <f>'General Ledger 2015'!E21</f>
        <v>900</v>
      </c>
    </row>
    <row r="15" spans="1:3">
      <c r="A15" s="139" t="s">
        <v>10</v>
      </c>
      <c r="B15" s="137"/>
      <c r="C15" s="138">
        <f>'General Ledger 2015'!H7</f>
        <v>50000</v>
      </c>
    </row>
    <row r="16" spans="1:3">
      <c r="A16" s="139" t="s">
        <v>31</v>
      </c>
      <c r="B16" s="137"/>
      <c r="C16" s="138">
        <f>'General Ledger 2015'!H12</f>
        <v>39190</v>
      </c>
    </row>
    <row r="17" spans="1:3">
      <c r="A17" s="139" t="s">
        <v>11</v>
      </c>
      <c r="B17" s="137">
        <f>'General Ledger 2015'!G39</f>
        <v>15000</v>
      </c>
      <c r="C17" s="138"/>
    </row>
    <row r="18" spans="1:3">
      <c r="A18" s="139" t="s">
        <v>81</v>
      </c>
      <c r="B18" s="137"/>
      <c r="C18" s="138">
        <f>'General Ledger 2015'!H22</f>
        <v>32450</v>
      </c>
    </row>
    <row r="19" spans="1:3">
      <c r="A19" s="139" t="s">
        <v>40</v>
      </c>
      <c r="B19" s="137"/>
      <c r="C19" s="138">
        <f>'General Ledger 2015'!H17</f>
        <v>45300</v>
      </c>
    </row>
    <row r="20" spans="1:3">
      <c r="A20" s="139" t="s">
        <v>12</v>
      </c>
      <c r="B20" s="137">
        <f>'General Ledger 2015'!G31</f>
        <v>22000</v>
      </c>
      <c r="C20" s="138"/>
    </row>
    <row r="21" spans="1:3">
      <c r="A21" s="139" t="s">
        <v>60</v>
      </c>
      <c r="B21" s="137">
        <f>'General Ledger 2015'!G48</f>
        <v>10800</v>
      </c>
      <c r="C21" s="138"/>
    </row>
    <row r="22" spans="1:3">
      <c r="A22" s="139" t="s">
        <v>57</v>
      </c>
      <c r="B22" s="137">
        <f>'General Ledger 2015'!G43</f>
        <v>450</v>
      </c>
      <c r="C22" s="138"/>
    </row>
    <row r="23" spans="1:3">
      <c r="A23" s="139" t="s">
        <v>66</v>
      </c>
      <c r="B23" s="137">
        <f>'General Ledger 2015'!G26</f>
        <v>3500</v>
      </c>
      <c r="C23" s="138"/>
    </row>
    <row r="24" spans="1:3">
      <c r="A24" s="146" t="s">
        <v>83</v>
      </c>
      <c r="B24" s="103">
        <f>'General Ledger 2015'!G36</f>
        <v>14990</v>
      </c>
      <c r="C24" s="138"/>
    </row>
    <row r="25" spans="1:3" ht="13.5" thickBot="1">
      <c r="A25" s="146" t="s">
        <v>86</v>
      </c>
      <c r="B25" s="124">
        <f>'General Ledger 2015'!G51</f>
        <v>2320</v>
      </c>
      <c r="C25" s="165"/>
    </row>
    <row r="26" spans="1:3" ht="13.5" thickBot="1">
      <c r="A26" s="141" t="s">
        <v>15</v>
      </c>
      <c r="B26" s="142">
        <f>SUM(B6:B25)</f>
        <v>170790</v>
      </c>
      <c r="C26" s="143">
        <f>SUM(C12:C19)</f>
        <v>170790</v>
      </c>
    </row>
    <row r="27" spans="1:3" ht="13.5" thickTop="1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5" sqref="A5"/>
    </sheetView>
  </sheetViews>
  <sheetFormatPr defaultRowHeight="12.75"/>
  <cols>
    <col min="2" max="2" width="24.7109375" bestFit="1" customWidth="1"/>
  </cols>
  <sheetData>
    <row r="1" spans="1:5" ht="16.5" thickBot="1">
      <c r="A1" s="209"/>
      <c r="B1" s="208"/>
      <c r="C1" s="208"/>
      <c r="D1" s="208"/>
      <c r="E1" s="210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141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89</v>
      </c>
      <c r="C6" s="52">
        <f>'Adjusted Trial Bal 2017'!C20</f>
        <v>63800</v>
      </c>
      <c r="D6" s="52"/>
      <c r="E6" s="3"/>
    </row>
    <row r="7" spans="1:5">
      <c r="A7" s="1"/>
      <c r="B7" s="30" t="s">
        <v>40</v>
      </c>
      <c r="C7" s="52">
        <f>'Adjusted Trial Bal 2017'!C22</f>
        <v>68000</v>
      </c>
      <c r="D7" s="52"/>
      <c r="E7" s="3"/>
    </row>
    <row r="8" spans="1:5">
      <c r="A8" s="1"/>
      <c r="B8" s="30" t="s">
        <v>122</v>
      </c>
      <c r="C8" s="52">
        <f>'Adjusted Trial Bal 2017'!C21</f>
        <v>0</v>
      </c>
      <c r="D8" s="52"/>
      <c r="E8" s="3"/>
    </row>
    <row r="9" spans="1:5">
      <c r="A9" s="1"/>
      <c r="B9" s="30" t="s">
        <v>138</v>
      </c>
      <c r="C9" s="52">
        <f>'Adjusted Trial Bal 2017'!C34</f>
        <v>2</v>
      </c>
      <c r="D9" s="52"/>
      <c r="E9" s="3"/>
    </row>
    <row r="10" spans="1:5">
      <c r="A10" s="1"/>
      <c r="B10" s="30"/>
      <c r="C10" s="52"/>
      <c r="D10" s="52"/>
      <c r="E10" s="3"/>
    </row>
    <row r="11" spans="1:5">
      <c r="A11" s="1"/>
      <c r="B11" s="30" t="s">
        <v>90</v>
      </c>
      <c r="C11" s="213">
        <f>SUM(C6:C9)</f>
        <v>131802</v>
      </c>
      <c r="D11" s="52"/>
      <c r="E11" s="3"/>
    </row>
    <row r="12" spans="1:5">
      <c r="A12" s="1"/>
      <c r="B12" s="30"/>
      <c r="C12" s="52"/>
      <c r="D12" s="52"/>
      <c r="E12" s="3"/>
    </row>
    <row r="13" spans="1:5" ht="13.5" thickBot="1">
      <c r="A13" s="1"/>
      <c r="B13" s="30" t="s">
        <v>83</v>
      </c>
      <c r="C13" s="52">
        <f>'Adjusted Trial Bal 2017'!B28</f>
        <v>31235</v>
      </c>
      <c r="D13" s="64"/>
      <c r="E13" s="3"/>
    </row>
    <row r="14" spans="1:5">
      <c r="A14" s="1"/>
      <c r="B14" s="30" t="s">
        <v>91</v>
      </c>
      <c r="C14" s="96">
        <f>C11-C13</f>
        <v>100567</v>
      </c>
      <c r="D14" s="52"/>
      <c r="E14" s="3"/>
    </row>
    <row r="15" spans="1:5">
      <c r="A15" s="1"/>
      <c r="B15" s="30"/>
      <c r="C15" s="52"/>
      <c r="D15" s="52"/>
      <c r="E15" s="3"/>
    </row>
    <row r="16" spans="1:5">
      <c r="A16" s="1"/>
      <c r="B16" s="30" t="s">
        <v>92</v>
      </c>
      <c r="C16" s="52"/>
      <c r="D16" s="52"/>
      <c r="E16" s="3"/>
    </row>
    <row r="17" spans="1:5">
      <c r="A17" s="1"/>
      <c r="B17" s="166" t="s">
        <v>60</v>
      </c>
      <c r="C17" s="52">
        <f>'Adjusted Trial Bal 2017'!B25</f>
        <v>12800</v>
      </c>
      <c r="D17" s="52"/>
      <c r="E17" s="3"/>
    </row>
    <row r="18" spans="1:5">
      <c r="A18" s="1"/>
      <c r="B18" s="166" t="s">
        <v>136</v>
      </c>
      <c r="C18" s="52">
        <f>'General Ledger 2017'!J45</f>
        <v>3234</v>
      </c>
      <c r="D18" s="52"/>
      <c r="E18" s="3"/>
    </row>
    <row r="19" spans="1:5">
      <c r="A19" s="1"/>
      <c r="B19" s="166" t="s">
        <v>57</v>
      </c>
      <c r="C19" s="52">
        <f>'Adjusted Trial Bal 2017'!B26</f>
        <v>460</v>
      </c>
      <c r="D19" s="52"/>
      <c r="E19" s="3"/>
    </row>
    <row r="20" spans="1:5">
      <c r="A20" s="1"/>
      <c r="B20" s="166" t="s">
        <v>66</v>
      </c>
      <c r="C20" s="52">
        <f>'Adjusted Trial Bal 2017'!B27</f>
        <v>9500</v>
      </c>
      <c r="D20" s="52"/>
      <c r="E20" s="3"/>
    </row>
    <row r="21" spans="1:5">
      <c r="A21" s="1"/>
      <c r="B21" s="167" t="s">
        <v>12</v>
      </c>
      <c r="C21" s="52">
        <f>'Adjusted Trial Bal 2017'!B23</f>
        <v>47100</v>
      </c>
      <c r="D21" s="52"/>
      <c r="E21" s="3"/>
    </row>
    <row r="22" spans="1:5">
      <c r="A22" s="1"/>
      <c r="B22" s="167" t="s">
        <v>86</v>
      </c>
      <c r="C22" s="52">
        <f>'Adjusted Trial Bal 2017'!B29</f>
        <v>5200</v>
      </c>
      <c r="D22" s="52"/>
      <c r="E22" s="3"/>
    </row>
    <row r="23" spans="1:5">
      <c r="A23" s="1"/>
      <c r="B23" s="167" t="s">
        <v>110</v>
      </c>
      <c r="C23" s="52">
        <f>'Adjusted Trial Bal 2017'!B30</f>
        <v>22</v>
      </c>
      <c r="D23" s="52"/>
      <c r="E23" s="3"/>
    </row>
    <row r="24" spans="1:5">
      <c r="A24" s="1"/>
      <c r="B24" s="167" t="s">
        <v>132</v>
      </c>
      <c r="C24" s="52">
        <f>'Adjusted Trial Bal 2017'!B24</f>
        <v>960</v>
      </c>
      <c r="D24" s="52"/>
      <c r="E24" s="3"/>
    </row>
    <row r="25" spans="1:5">
      <c r="A25" s="1"/>
      <c r="B25" s="167" t="s">
        <v>111</v>
      </c>
      <c r="C25" s="52">
        <f>'Adjusted Trial Bal 2017'!B31</f>
        <v>50</v>
      </c>
      <c r="D25" s="52"/>
      <c r="E25" s="3"/>
    </row>
    <row r="26" spans="1:5">
      <c r="A26" s="1"/>
      <c r="B26" s="167" t="s">
        <v>112</v>
      </c>
      <c r="C26" s="98">
        <f>'Adjusted Trial Bal 2017'!B32</f>
        <v>9</v>
      </c>
      <c r="D26" s="52"/>
      <c r="E26" s="3"/>
    </row>
    <row r="27" spans="1:5">
      <c r="A27" s="1"/>
      <c r="B27" s="30" t="s">
        <v>18</v>
      </c>
      <c r="C27" s="98">
        <f>SUM(C17:C26)</f>
        <v>79335</v>
      </c>
      <c r="D27" s="52"/>
      <c r="E27" s="3"/>
    </row>
    <row r="28" spans="1:5">
      <c r="C28" s="55"/>
      <c r="D28" s="52"/>
      <c r="E28" s="3"/>
    </row>
    <row r="29" spans="1:5">
      <c r="B29" s="167" t="s">
        <v>19</v>
      </c>
      <c r="C29" s="55">
        <f>C14-C27</f>
        <v>21232</v>
      </c>
      <c r="D29" s="52"/>
      <c r="E29" s="3"/>
    </row>
    <row r="30" spans="1:5" ht="13.5" thickBot="1">
      <c r="A30" s="8"/>
      <c r="B30" s="8"/>
      <c r="C30" s="64"/>
      <c r="D30" s="64"/>
      <c r="E30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5" sqref="A5"/>
    </sheetView>
  </sheetViews>
  <sheetFormatPr defaultRowHeight="12.75"/>
  <cols>
    <col min="2" max="2" width="28" bestFit="1" customWidth="1"/>
  </cols>
  <sheetData>
    <row r="1" spans="1:5" ht="16.5" thickBot="1">
      <c r="A1" s="208"/>
      <c r="B1" s="208"/>
      <c r="C1" s="208"/>
      <c r="D1" s="208"/>
      <c r="E1" s="208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42" t="s">
        <v>141</v>
      </c>
      <c r="B4" s="243"/>
      <c r="C4" s="243"/>
      <c r="D4" s="243"/>
      <c r="E4" s="244"/>
    </row>
    <row r="5" spans="1:5">
      <c r="A5" s="1"/>
      <c r="B5" s="2"/>
      <c r="C5" s="2"/>
      <c r="D5" s="2"/>
      <c r="E5" s="3"/>
    </row>
    <row r="6" spans="1:5" ht="15">
      <c r="A6" s="34"/>
      <c r="B6" s="35" t="s">
        <v>21</v>
      </c>
      <c r="C6" s="52">
        <f>'General Ledger 2017'!H6</f>
        <v>50000</v>
      </c>
      <c r="D6" s="2"/>
      <c r="E6" s="3"/>
    </row>
    <row r="7" spans="1:5" ht="13.5" thickBot="1">
      <c r="A7" s="1"/>
      <c r="B7" s="30" t="s">
        <v>22</v>
      </c>
      <c r="C7" s="64"/>
      <c r="D7" s="2"/>
      <c r="E7" s="3"/>
    </row>
    <row r="8" spans="1:5">
      <c r="A8" s="1"/>
      <c r="B8" s="30" t="s">
        <v>23</v>
      </c>
      <c r="C8" s="52">
        <f>SUM(C6:C7)</f>
        <v>50000</v>
      </c>
      <c r="D8" s="2"/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52">
        <f>'Adjusted Trial Bal 2017'!C18</f>
        <v>74662</v>
      </c>
      <c r="D10" s="2"/>
      <c r="E10" s="3"/>
    </row>
    <row r="11" spans="1:5">
      <c r="A11" s="1"/>
      <c r="B11" s="30" t="s">
        <v>25</v>
      </c>
      <c r="C11" s="52">
        <f>'Income Stmt 2017'!C29</f>
        <v>21232</v>
      </c>
      <c r="D11" s="2"/>
      <c r="E11" s="3"/>
    </row>
    <row r="12" spans="1:5" ht="13.5" thickBot="1">
      <c r="A12" s="1"/>
      <c r="B12" s="30" t="s">
        <v>26</v>
      </c>
      <c r="C12" s="64">
        <f>'Adjusted Trial Bal 2017'!B19</f>
        <v>20000</v>
      </c>
      <c r="D12" s="2"/>
      <c r="E12" s="3"/>
    </row>
    <row r="13" spans="1:5">
      <c r="A13" s="1"/>
      <c r="B13" s="30" t="s">
        <v>27</v>
      </c>
      <c r="C13" s="55">
        <f>C10+C11-C12</f>
        <v>75894</v>
      </c>
      <c r="D13" s="52"/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52"/>
      <c r="D15" s="65">
        <f>C8+C13</f>
        <v>125894</v>
      </c>
      <c r="E15" s="3"/>
    </row>
    <row r="16" spans="1:5" ht="14.25" thickTop="1" thickBot="1">
      <c r="A16" s="8"/>
      <c r="B16" s="8"/>
      <c r="C16" s="8"/>
      <c r="D16" s="8"/>
      <c r="E16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G39"/>
    </sheetView>
  </sheetViews>
  <sheetFormatPr defaultRowHeight="12.75"/>
  <cols>
    <col min="2" max="2" width="38.85546875" bestFit="1" customWidth="1"/>
  </cols>
  <sheetData>
    <row r="1" spans="1:5" ht="16.5" thickBot="1">
      <c r="A1" s="209"/>
      <c r="B1" s="208"/>
      <c r="C1" s="208"/>
      <c r="D1" s="208"/>
      <c r="E1" s="210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128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168" t="s">
        <v>4</v>
      </c>
      <c r="C6" s="52">
        <f>'Adjusted Trial Bal 2017'!B6</f>
        <v>93708</v>
      </c>
      <c r="D6" s="2"/>
      <c r="E6" s="3"/>
    </row>
    <row r="7" spans="1:5">
      <c r="A7" s="1"/>
      <c r="B7" s="168" t="s">
        <v>107</v>
      </c>
      <c r="C7" s="52">
        <f>'Adjusted Trial Bal 2017'!B7</f>
        <v>100</v>
      </c>
      <c r="D7" s="2"/>
      <c r="E7" s="3"/>
    </row>
    <row r="8" spans="1:5">
      <c r="A8" s="1"/>
      <c r="B8" s="168" t="s">
        <v>79</v>
      </c>
      <c r="C8" s="52">
        <f>'Adjusted Trial Bal 2017'!B8</f>
        <v>5130</v>
      </c>
      <c r="D8" s="2"/>
      <c r="E8" s="3"/>
    </row>
    <row r="9" spans="1:5">
      <c r="A9" s="1"/>
      <c r="B9" s="168" t="s">
        <v>39</v>
      </c>
      <c r="C9" s="52">
        <f>'Adjusted Trial Bal 2017'!B9</f>
        <v>4000</v>
      </c>
      <c r="D9" s="2"/>
      <c r="E9" s="3"/>
    </row>
    <row r="10" spans="1:5">
      <c r="A10" s="1"/>
      <c r="B10" s="168" t="s">
        <v>48</v>
      </c>
      <c r="C10" s="52">
        <f>'Adjusted Trial Bal 2017'!B10</f>
        <v>22540</v>
      </c>
      <c r="D10" s="2"/>
      <c r="E10" s="3"/>
    </row>
    <row r="11" spans="1:5">
      <c r="A11" s="1"/>
      <c r="B11" s="168" t="s">
        <v>52</v>
      </c>
      <c r="C11" s="52">
        <f>'Adjusted Trial Bal 2017'!B12</f>
        <v>250</v>
      </c>
      <c r="D11" s="2"/>
      <c r="E11" s="3"/>
    </row>
    <row r="12" spans="1:5">
      <c r="A12" s="1"/>
      <c r="B12" s="168" t="s">
        <v>137</v>
      </c>
      <c r="C12" s="52">
        <f>'Adjusted Trial Bal 2017'!C11</f>
        <v>1334</v>
      </c>
      <c r="D12" s="2"/>
      <c r="E12" s="3"/>
    </row>
    <row r="13" spans="1:5">
      <c r="A13" s="1"/>
      <c r="B13" s="168" t="s">
        <v>51</v>
      </c>
      <c r="C13" s="52">
        <f>'Adjusted Trial Bal 2017'!B12</f>
        <v>250</v>
      </c>
      <c r="D13" s="52"/>
      <c r="E13" s="3"/>
    </row>
    <row r="14" spans="1:5" ht="13.5" thickBot="1">
      <c r="A14" s="1"/>
      <c r="B14" s="169" t="s">
        <v>30</v>
      </c>
      <c r="C14" s="155"/>
      <c r="D14" s="64">
        <f>SUM(C6:C13)</f>
        <v>127312</v>
      </c>
      <c r="E14" s="3"/>
    </row>
    <row r="15" spans="1:5">
      <c r="A15" s="1"/>
      <c r="B15" s="166"/>
      <c r="C15" s="2"/>
      <c r="D15" s="2"/>
      <c r="E15" s="3"/>
    </row>
    <row r="16" spans="1:5">
      <c r="A16" s="1"/>
      <c r="B16" s="30" t="s">
        <v>8</v>
      </c>
      <c r="C16" s="2"/>
      <c r="D16" s="2"/>
      <c r="E16" s="3"/>
    </row>
    <row r="17" spans="1:5">
      <c r="A17" s="1"/>
      <c r="B17" s="31" t="s">
        <v>64</v>
      </c>
      <c r="C17" s="52">
        <f>'Adjusted Trial Bal 2017'!C15</f>
        <v>2100</v>
      </c>
      <c r="D17" s="2"/>
      <c r="E17" s="3"/>
    </row>
    <row r="18" spans="1:5">
      <c r="A18" s="1"/>
      <c r="B18" s="31" t="s">
        <v>53</v>
      </c>
      <c r="C18" s="52">
        <f>'Adjusted Trial Bal 2017'!C14</f>
        <v>0</v>
      </c>
      <c r="D18" s="2"/>
      <c r="E18" s="3"/>
    </row>
    <row r="19" spans="1:5">
      <c r="A19" s="1"/>
      <c r="B19" s="31" t="s">
        <v>54</v>
      </c>
      <c r="C19" s="98">
        <f>'Adjusted Trial Bal 2017'!C16</f>
        <v>0</v>
      </c>
      <c r="D19" s="2"/>
      <c r="E19" s="3"/>
    </row>
    <row r="20" spans="1:5" ht="13.5" thickBot="1">
      <c r="A20" s="1"/>
      <c r="B20" s="32" t="s">
        <v>69</v>
      </c>
      <c r="C20" s="52"/>
      <c r="D20" s="64">
        <f>SUM(C17:C19)</f>
        <v>2100</v>
      </c>
      <c r="E20" s="3"/>
    </row>
    <row r="21" spans="1:5">
      <c r="A21" s="1"/>
      <c r="B21" s="30"/>
      <c r="C21" s="2"/>
      <c r="D21" s="2"/>
      <c r="E21" s="3"/>
    </row>
    <row r="22" spans="1:5">
      <c r="A22" s="1"/>
      <c r="B22" s="30" t="s">
        <v>9</v>
      </c>
      <c r="C22" s="52"/>
      <c r="D22" s="2"/>
      <c r="E22" s="3"/>
    </row>
    <row r="23" spans="1:5">
      <c r="A23" s="1"/>
      <c r="B23" s="31" t="s">
        <v>10</v>
      </c>
      <c r="C23" s="52">
        <f>'Equity Stmt 2017'!C8</f>
        <v>50000</v>
      </c>
      <c r="D23" s="2"/>
      <c r="E23" s="3"/>
    </row>
    <row r="24" spans="1:5">
      <c r="A24" s="1"/>
      <c r="B24" s="31" t="s">
        <v>31</v>
      </c>
      <c r="C24" s="98">
        <f>'Equity Stmt 2017'!C13</f>
        <v>75894</v>
      </c>
      <c r="D24" s="2"/>
      <c r="E24" s="3"/>
    </row>
    <row r="25" spans="1:5" ht="13.5" thickBot="1">
      <c r="A25" s="1"/>
      <c r="B25" s="30" t="s">
        <v>28</v>
      </c>
      <c r="C25" s="2"/>
      <c r="D25" s="52">
        <f>SUM(C23:C24)</f>
        <v>125894</v>
      </c>
      <c r="E25" s="3"/>
    </row>
    <row r="26" spans="1:5">
      <c r="A26" s="1"/>
      <c r="B26" s="30"/>
      <c r="C26" s="2"/>
      <c r="D26" s="5"/>
      <c r="E26" s="3"/>
    </row>
    <row r="27" spans="1:5" ht="13.5" thickBot="1">
      <c r="A27" s="1"/>
      <c r="B27" s="30" t="s">
        <v>32</v>
      </c>
      <c r="C27" s="2"/>
      <c r="D27" s="52">
        <f>D20+D25</f>
        <v>127994</v>
      </c>
      <c r="E27" s="3"/>
    </row>
    <row r="28" spans="1:5" ht="13.5" thickBot="1">
      <c r="A28" s="8"/>
      <c r="B28" s="8"/>
      <c r="C28" s="8"/>
      <c r="D28" s="24"/>
      <c r="E28" s="9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9" sqref="C9"/>
    </sheetView>
  </sheetViews>
  <sheetFormatPr defaultRowHeight="12.75"/>
  <cols>
    <col min="1" max="1" width="1.85546875" customWidth="1"/>
    <col min="2" max="2" width="27.28515625" bestFit="1" customWidth="1"/>
    <col min="3" max="4" width="25.7109375" customWidth="1"/>
    <col min="5" max="5" width="1.85546875" customWidth="1"/>
  </cols>
  <sheetData>
    <row r="1" spans="1:5" ht="16.5" thickBot="1">
      <c r="A1" s="39"/>
      <c r="B1" s="38"/>
      <c r="C1" s="38"/>
      <c r="D1" s="38"/>
      <c r="E1" s="40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16</v>
      </c>
      <c r="B3" s="233"/>
      <c r="C3" s="233"/>
      <c r="D3" s="233"/>
      <c r="E3" s="236"/>
    </row>
    <row r="4" spans="1:5" ht="15.75">
      <c r="A4" s="237" t="s">
        <v>37</v>
      </c>
      <c r="B4" s="238"/>
      <c r="C4" s="238"/>
      <c r="D4" s="238"/>
      <c r="E4" s="239"/>
    </row>
    <row r="5" spans="1:5">
      <c r="A5" s="1"/>
      <c r="B5" s="30"/>
      <c r="C5" s="2"/>
      <c r="D5" s="2"/>
      <c r="E5" s="3"/>
    </row>
    <row r="6" spans="1:5">
      <c r="A6" s="1"/>
      <c r="B6" s="30" t="s">
        <v>40</v>
      </c>
      <c r="C6" s="52"/>
      <c r="D6" s="52">
        <f>'Adjusted Trial Bal 2011'!C11</f>
        <v>9000</v>
      </c>
      <c r="E6" s="3"/>
    </row>
    <row r="7" spans="1:5">
      <c r="A7" s="1"/>
      <c r="B7" s="30"/>
      <c r="C7" s="2"/>
      <c r="D7" s="2"/>
      <c r="E7" s="3"/>
    </row>
    <row r="8" spans="1:5">
      <c r="A8" s="1"/>
      <c r="B8" s="30" t="s">
        <v>17</v>
      </c>
      <c r="C8" s="52">
        <f>'Adjusted Trial Bal 2011'!B13</f>
        <v>2000</v>
      </c>
      <c r="D8" s="2"/>
      <c r="E8" s="3"/>
    </row>
    <row r="9" spans="1:5">
      <c r="A9" s="1"/>
      <c r="B9" s="32" t="s">
        <v>12</v>
      </c>
      <c r="C9" s="52">
        <f>'Adjusted Trial Bal 2011'!B12</f>
        <v>3000</v>
      </c>
      <c r="D9" s="2"/>
      <c r="E9" s="3"/>
    </row>
    <row r="10" spans="1:5" ht="13.5" thickBot="1">
      <c r="A10" s="1"/>
      <c r="B10" s="32" t="s">
        <v>18</v>
      </c>
      <c r="C10" s="52"/>
      <c r="D10" s="64">
        <f>SUM(C8:C9)</f>
        <v>5000</v>
      </c>
      <c r="E10" s="3"/>
    </row>
    <row r="11" spans="1:5">
      <c r="A11" s="1"/>
      <c r="B11" s="2"/>
      <c r="C11" s="2"/>
      <c r="D11" s="2"/>
      <c r="E11" s="3"/>
    </row>
    <row r="12" spans="1:5" ht="13.5" thickBot="1">
      <c r="A12" s="1"/>
      <c r="B12" s="33" t="s">
        <v>19</v>
      </c>
      <c r="C12" s="2"/>
      <c r="D12" s="65">
        <f>D6-D10</f>
        <v>4000</v>
      </c>
      <c r="E12" s="3"/>
    </row>
    <row r="13" spans="1:5" ht="14.25" thickTop="1" thickBot="1">
      <c r="A13" s="7"/>
      <c r="B13" s="8"/>
      <c r="C13" s="8"/>
      <c r="D13" s="8"/>
      <c r="E13" s="9"/>
    </row>
  </sheetData>
  <mergeCells count="3">
    <mergeCell ref="A2:E2"/>
    <mergeCell ref="A3:E3"/>
    <mergeCell ref="A4:E4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&amp;CChapter 05 Accounting for Merchandising Business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13" sqref="D13"/>
    </sheetView>
  </sheetViews>
  <sheetFormatPr defaultRowHeight="12.75"/>
  <cols>
    <col min="1" max="1" width="1.85546875" customWidth="1"/>
    <col min="2" max="2" width="27.7109375" bestFit="1" customWidth="1"/>
    <col min="3" max="4" width="18.7109375" customWidth="1"/>
    <col min="5" max="5" width="1.85546875" customWidth="1"/>
  </cols>
  <sheetData>
    <row r="1" spans="1:5" ht="16.5" thickBot="1">
      <c r="A1" s="38"/>
      <c r="B1" s="38"/>
      <c r="C1" s="38"/>
      <c r="D1" s="38"/>
      <c r="E1" s="38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20</v>
      </c>
      <c r="B3" s="233"/>
      <c r="C3" s="233"/>
      <c r="D3" s="233"/>
      <c r="E3" s="236"/>
    </row>
    <row r="4" spans="1:5" ht="16.5" thickBot="1">
      <c r="A4" s="237" t="s">
        <v>37</v>
      </c>
      <c r="B4" s="238"/>
      <c r="C4" s="238"/>
      <c r="D4" s="238"/>
      <c r="E4" s="239"/>
    </row>
    <row r="5" spans="1:5" ht="6" customHeight="1">
      <c r="A5" s="4"/>
      <c r="B5" s="5"/>
      <c r="C5" s="5"/>
      <c r="D5" s="5"/>
      <c r="E5" s="6"/>
    </row>
    <row r="6" spans="1:5" ht="12.75" customHeight="1">
      <c r="A6" s="34"/>
      <c r="B6" s="35" t="s">
        <v>21</v>
      </c>
      <c r="C6" s="2">
        <v>0</v>
      </c>
      <c r="D6" s="2"/>
      <c r="E6" s="3"/>
    </row>
    <row r="7" spans="1:5" ht="13.5" thickBot="1">
      <c r="A7" s="1"/>
      <c r="B7" s="30" t="s">
        <v>22</v>
      </c>
      <c r="C7" s="64">
        <f>'Adjusted Trial Bal 2011'!C9</f>
        <v>6000</v>
      </c>
      <c r="D7" s="2"/>
      <c r="E7" s="3"/>
    </row>
    <row r="8" spans="1:5">
      <c r="A8" s="1"/>
      <c r="B8" s="30" t="s">
        <v>23</v>
      </c>
      <c r="D8" s="2">
        <f>SUM(C6:C7)</f>
        <v>6000</v>
      </c>
      <c r="E8" s="3"/>
    </row>
    <row r="9" spans="1:5">
      <c r="A9" s="1"/>
      <c r="B9" s="30"/>
      <c r="C9" s="2"/>
      <c r="D9" s="2"/>
      <c r="E9" s="3"/>
    </row>
    <row r="10" spans="1:5">
      <c r="A10" s="1"/>
      <c r="B10" s="30" t="s">
        <v>24</v>
      </c>
      <c r="C10" s="2">
        <v>0</v>
      </c>
      <c r="D10" s="2"/>
      <c r="E10" s="3"/>
    </row>
    <row r="11" spans="1:5">
      <c r="A11" s="1"/>
      <c r="B11" s="30" t="s">
        <v>25</v>
      </c>
      <c r="C11" s="52">
        <f>'Income Stmt 2011'!D12</f>
        <v>4000</v>
      </c>
      <c r="D11" s="2"/>
      <c r="E11" s="3"/>
    </row>
    <row r="12" spans="1:5" ht="13.5" thickBot="1">
      <c r="A12" s="1"/>
      <c r="B12" s="30" t="s">
        <v>26</v>
      </c>
      <c r="C12" s="64">
        <f>'Adjusted Trial Bal 2011'!B10</f>
        <v>2500</v>
      </c>
      <c r="D12" s="2"/>
      <c r="E12" s="3"/>
    </row>
    <row r="13" spans="1:5" ht="13.5" thickBot="1">
      <c r="A13" s="1"/>
      <c r="B13" s="30" t="s">
        <v>27</v>
      </c>
      <c r="C13" s="2"/>
      <c r="D13" s="64">
        <f>SUM(C10:C11)-C12</f>
        <v>1500</v>
      </c>
      <c r="E13" s="3"/>
    </row>
    <row r="14" spans="1:5">
      <c r="A14" s="1"/>
      <c r="B14" s="30"/>
      <c r="C14" s="2"/>
      <c r="D14" s="2"/>
      <c r="E14" s="3"/>
    </row>
    <row r="15" spans="1:5" ht="13.5" thickBot="1">
      <c r="A15" s="1"/>
      <c r="B15" s="30" t="s">
        <v>28</v>
      </c>
      <c r="C15" s="2"/>
      <c r="D15" s="65">
        <f>D8+D13</f>
        <v>7500</v>
      </c>
      <c r="E15" s="3"/>
    </row>
    <row r="16" spans="1:5" ht="6" customHeight="1" thickTop="1" thickBot="1">
      <c r="A16" s="7"/>
      <c r="B16" s="36"/>
      <c r="C16" s="8"/>
      <c r="D16" s="8"/>
      <c r="E16" s="9"/>
    </row>
    <row r="17" spans="1:5">
      <c r="A17" s="2"/>
      <c r="B17" s="31"/>
      <c r="C17" s="2"/>
      <c r="D17" s="2"/>
      <c r="E17" s="2"/>
    </row>
    <row r="18" spans="1:5">
      <c r="A18" s="2"/>
      <c r="B18" s="31"/>
      <c r="C18" s="2"/>
      <c r="D18" s="2"/>
      <c r="E18" s="2"/>
    </row>
    <row r="19" spans="1:5">
      <c r="A19" s="2"/>
      <c r="B19" s="31"/>
      <c r="C19" s="2"/>
      <c r="D19" s="2"/>
      <c r="E19" s="2"/>
    </row>
    <row r="20" spans="1:5">
      <c r="A20" s="2"/>
      <c r="B20" s="31"/>
      <c r="C20" s="2"/>
      <c r="D20" s="2"/>
      <c r="E20" s="2"/>
    </row>
    <row r="21" spans="1:5">
      <c r="A21" s="2"/>
      <c r="B21" s="31"/>
      <c r="C21" s="2"/>
      <c r="D21" s="2"/>
      <c r="E21" s="2"/>
    </row>
    <row r="22" spans="1:5">
      <c r="A22" s="2"/>
      <c r="B22" s="30"/>
      <c r="C22" s="2"/>
      <c r="D22" s="2"/>
      <c r="E22" s="2"/>
    </row>
    <row r="23" spans="1:5">
      <c r="A23" s="2"/>
      <c r="B23" s="3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33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</sheetData>
  <mergeCells count="3">
    <mergeCell ref="A2:E2"/>
    <mergeCell ref="A3:E3"/>
    <mergeCell ref="A4:E4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&amp;CChapter 05 Accounting for Merchandising Business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opLeftCell="A2" workbookViewId="0">
      <selection activeCell="D6" sqref="D6"/>
    </sheetView>
  </sheetViews>
  <sheetFormatPr defaultRowHeight="12.75"/>
  <cols>
    <col min="1" max="1" width="2.140625" customWidth="1"/>
    <col min="2" max="2" width="38.85546875" bestFit="1" customWidth="1"/>
    <col min="3" max="4" width="15.7109375" customWidth="1"/>
    <col min="5" max="5" width="2.140625" customWidth="1"/>
  </cols>
  <sheetData>
    <row r="1" spans="1:5" ht="16.5" thickBot="1">
      <c r="A1" s="39"/>
      <c r="B1" s="38"/>
      <c r="C1" s="38"/>
      <c r="D1" s="38"/>
      <c r="E1" s="40"/>
    </row>
    <row r="2" spans="1:5" ht="15.75">
      <c r="A2" s="229" t="s">
        <v>13</v>
      </c>
      <c r="B2" s="230"/>
      <c r="C2" s="230"/>
      <c r="D2" s="230"/>
      <c r="E2" s="231"/>
    </row>
    <row r="3" spans="1:5" ht="15.75">
      <c r="A3" s="235" t="s">
        <v>29</v>
      </c>
      <c r="B3" s="233"/>
      <c r="C3" s="233"/>
      <c r="D3" s="233"/>
      <c r="E3" s="236"/>
    </row>
    <row r="4" spans="1:5" ht="16.5" thickBot="1">
      <c r="A4" s="237" t="s">
        <v>41</v>
      </c>
      <c r="B4" s="238"/>
      <c r="C4" s="238"/>
      <c r="D4" s="238"/>
      <c r="E4" s="239"/>
    </row>
    <row r="5" spans="1:5">
      <c r="A5" s="4"/>
      <c r="B5" s="37" t="s">
        <v>5</v>
      </c>
      <c r="C5" s="5"/>
      <c r="D5" s="5"/>
      <c r="E5" s="6"/>
    </row>
    <row r="6" spans="1:5">
      <c r="A6" s="1"/>
      <c r="B6" s="31" t="s">
        <v>4</v>
      </c>
      <c r="C6" s="52">
        <f>'Adjusted Trial Bal 2011'!B6</f>
        <v>8500</v>
      </c>
      <c r="D6" s="52"/>
      <c r="E6" s="3"/>
    </row>
    <row r="7" spans="1:5" ht="13.5" thickBot="1">
      <c r="A7" s="1"/>
      <c r="B7" s="31" t="s">
        <v>39</v>
      </c>
      <c r="C7" s="64">
        <f>'General Ledger 2011'!A15</f>
        <v>4000</v>
      </c>
      <c r="D7" s="2"/>
      <c r="E7" s="3"/>
    </row>
    <row r="8" spans="1:5" ht="13.5" thickBot="1">
      <c r="A8" s="1"/>
      <c r="B8" s="30" t="s">
        <v>30</v>
      </c>
      <c r="C8" s="2"/>
      <c r="D8" s="65">
        <f>SUM(C6:C7)</f>
        <v>12500</v>
      </c>
      <c r="E8" s="3"/>
    </row>
    <row r="9" spans="1:5" ht="9.9499999999999993" customHeight="1" thickTop="1">
      <c r="A9" s="1"/>
      <c r="B9" s="30"/>
      <c r="C9" s="2"/>
      <c r="D9" s="2"/>
      <c r="E9" s="3"/>
    </row>
    <row r="10" spans="1:5">
      <c r="A10" s="1"/>
      <c r="B10" s="30" t="s">
        <v>8</v>
      </c>
      <c r="C10" s="2"/>
      <c r="D10" s="2"/>
      <c r="E10" s="3"/>
    </row>
    <row r="11" spans="1:5">
      <c r="A11" s="1"/>
      <c r="B11" s="31" t="s">
        <v>38</v>
      </c>
      <c r="C11" s="2"/>
      <c r="D11" s="52">
        <f>'General Ledger 2011'!E8</f>
        <v>5000</v>
      </c>
      <c r="E11" s="3"/>
    </row>
    <row r="12" spans="1:5" ht="9.9499999999999993" customHeight="1">
      <c r="A12" s="1"/>
      <c r="B12" s="30"/>
      <c r="C12" s="2"/>
      <c r="D12" s="2"/>
      <c r="E12" s="3"/>
    </row>
    <row r="13" spans="1:5">
      <c r="A13" s="1"/>
      <c r="B13" s="30" t="s">
        <v>9</v>
      </c>
      <c r="C13" s="52"/>
      <c r="D13" s="2"/>
      <c r="E13" s="3"/>
    </row>
    <row r="14" spans="1:5">
      <c r="A14" s="1"/>
      <c r="B14" s="31" t="s">
        <v>10</v>
      </c>
      <c r="C14" s="52">
        <f>'General Ledger 2011'!H8</f>
        <v>6000</v>
      </c>
      <c r="D14" s="2"/>
      <c r="E14" s="3"/>
    </row>
    <row r="15" spans="1:5" ht="13.5" thickBot="1">
      <c r="A15" s="1"/>
      <c r="B15" s="31" t="s">
        <v>31</v>
      </c>
      <c r="C15" s="64">
        <f>'Equity Stmt 2011'!D13</f>
        <v>1500</v>
      </c>
      <c r="D15" s="2"/>
      <c r="E15" s="3"/>
    </row>
    <row r="16" spans="1:5" ht="13.5" thickBot="1">
      <c r="A16" s="1"/>
      <c r="B16" s="30" t="s">
        <v>28</v>
      </c>
      <c r="C16" s="2"/>
      <c r="D16" s="64">
        <f>SUM(C14:C15)</f>
        <v>7500</v>
      </c>
      <c r="E16" s="3"/>
    </row>
    <row r="17" spans="1:5">
      <c r="A17" s="1"/>
      <c r="B17" s="30"/>
      <c r="C17" s="2"/>
      <c r="D17" s="2"/>
      <c r="E17" s="3"/>
    </row>
    <row r="18" spans="1:5" ht="13.5" thickBot="1">
      <c r="A18" s="1"/>
      <c r="B18" s="30" t="s">
        <v>32</v>
      </c>
      <c r="C18" s="2"/>
      <c r="D18" s="65">
        <f>D11+D16</f>
        <v>12500</v>
      </c>
      <c r="E18" s="3"/>
    </row>
    <row r="19" spans="1:5" ht="6" customHeight="1" thickTop="1" thickBot="1">
      <c r="A19" s="7"/>
      <c r="B19" s="8"/>
      <c r="C19" s="8"/>
      <c r="D19" s="8"/>
      <c r="E19" s="9"/>
    </row>
  </sheetData>
  <mergeCells count="3">
    <mergeCell ref="A2:E2"/>
    <mergeCell ref="A3:E3"/>
    <mergeCell ref="A4:E4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Header>&amp;CChapter 05 Accounting for Merchandising Business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topLeftCell="A3" workbookViewId="0">
      <selection activeCell="C47" sqref="C47"/>
    </sheetView>
  </sheetViews>
  <sheetFormatPr defaultRowHeight="12.75"/>
  <cols>
    <col min="1" max="1" width="15.7109375" customWidth="1"/>
    <col min="2" max="2" width="31.28515625" customWidth="1"/>
    <col min="3" max="3" width="14.5703125" customWidth="1"/>
    <col min="4" max="4" width="15.7109375" customWidth="1"/>
  </cols>
  <sheetData>
    <row r="1" spans="1:4" ht="16.5" thickBot="1">
      <c r="A1" s="43"/>
      <c r="B1" s="42"/>
      <c r="C1" s="42"/>
      <c r="D1" s="44"/>
    </row>
    <row r="2" spans="1:4" ht="15.75">
      <c r="A2" s="229" t="s">
        <v>35</v>
      </c>
      <c r="B2" s="230"/>
      <c r="C2" s="230"/>
      <c r="D2" s="231"/>
    </row>
    <row r="3" spans="1:4">
      <c r="A3" s="1"/>
      <c r="B3" s="2"/>
      <c r="C3" s="2"/>
      <c r="D3" s="3"/>
    </row>
    <row r="4" spans="1:4" ht="15.75" thickBot="1">
      <c r="A4" s="20" t="s">
        <v>0</v>
      </c>
      <c r="B4" s="21" t="s">
        <v>1</v>
      </c>
      <c r="C4" s="21" t="s">
        <v>2</v>
      </c>
      <c r="D4" s="22" t="s">
        <v>3</v>
      </c>
    </row>
    <row r="5" spans="1:4">
      <c r="A5" s="10">
        <v>1</v>
      </c>
      <c r="B5" s="11" t="s">
        <v>46</v>
      </c>
      <c r="C5" s="46">
        <v>2000</v>
      </c>
      <c r="D5" s="47"/>
    </row>
    <row r="6" spans="1:4">
      <c r="A6" s="12"/>
      <c r="B6" s="45" t="s">
        <v>47</v>
      </c>
      <c r="C6" s="48"/>
      <c r="D6" s="49">
        <v>2000</v>
      </c>
    </row>
    <row r="7" spans="1:4">
      <c r="A7" s="12">
        <v>2</v>
      </c>
      <c r="B7" s="53" t="s">
        <v>38</v>
      </c>
      <c r="C7" s="48">
        <v>3000</v>
      </c>
      <c r="D7" s="49"/>
    </row>
    <row r="8" spans="1:4">
      <c r="A8" s="12"/>
      <c r="B8" s="54" t="s">
        <v>46</v>
      </c>
      <c r="C8" s="48"/>
      <c r="D8" s="49">
        <v>3000</v>
      </c>
    </row>
    <row r="9" spans="1:4">
      <c r="A9" s="71" t="s">
        <v>50</v>
      </c>
      <c r="B9" s="53" t="s">
        <v>48</v>
      </c>
      <c r="C9" s="48">
        <v>15000</v>
      </c>
      <c r="D9" s="49"/>
    </row>
    <row r="10" spans="1:4">
      <c r="A10" s="12"/>
      <c r="B10" s="54" t="s">
        <v>40</v>
      </c>
      <c r="C10" s="48"/>
      <c r="D10" s="49">
        <v>15000</v>
      </c>
    </row>
    <row r="11" spans="1:4">
      <c r="A11" s="71" t="s">
        <v>49</v>
      </c>
      <c r="B11" s="53" t="s">
        <v>46</v>
      </c>
      <c r="C11" s="48">
        <v>6000</v>
      </c>
      <c r="D11" s="49"/>
    </row>
    <row r="12" spans="1:4">
      <c r="A12" s="12"/>
      <c r="B12" s="54" t="s">
        <v>40</v>
      </c>
      <c r="C12" s="48"/>
      <c r="D12" s="49">
        <v>6000</v>
      </c>
    </row>
    <row r="13" spans="1:4">
      <c r="A13" s="12">
        <v>4</v>
      </c>
      <c r="B13" s="53" t="s">
        <v>51</v>
      </c>
      <c r="C13" s="48">
        <v>2400</v>
      </c>
      <c r="D13" s="49"/>
    </row>
    <row r="14" spans="1:4">
      <c r="A14" s="12"/>
      <c r="B14" s="54" t="s">
        <v>46</v>
      </c>
      <c r="C14" s="48"/>
      <c r="D14" s="49">
        <v>2400</v>
      </c>
    </row>
    <row r="15" spans="1:4">
      <c r="A15" s="12">
        <v>5</v>
      </c>
      <c r="B15" s="53" t="s">
        <v>52</v>
      </c>
      <c r="C15" s="48">
        <v>650</v>
      </c>
      <c r="D15" s="49"/>
    </row>
    <row r="16" spans="1:4">
      <c r="A16" s="12"/>
      <c r="B16" s="54" t="s">
        <v>53</v>
      </c>
      <c r="C16" s="48"/>
      <c r="D16" s="49">
        <v>650</v>
      </c>
    </row>
    <row r="17" spans="1:4">
      <c r="A17" s="12">
        <v>6</v>
      </c>
      <c r="B17" s="53" t="s">
        <v>12</v>
      </c>
      <c r="C17" s="48">
        <v>8000</v>
      </c>
      <c r="D17" s="49"/>
    </row>
    <row r="18" spans="1:4">
      <c r="A18" s="12"/>
      <c r="B18" s="54" t="s">
        <v>46</v>
      </c>
      <c r="C18" s="48"/>
      <c r="D18" s="49">
        <v>8000</v>
      </c>
    </row>
    <row r="19" spans="1:4">
      <c r="A19" s="12">
        <v>7</v>
      </c>
      <c r="B19" s="53" t="s">
        <v>17</v>
      </c>
      <c r="C19" s="48">
        <v>6200</v>
      </c>
      <c r="D19" s="49"/>
    </row>
    <row r="20" spans="1:4">
      <c r="A20" s="12"/>
      <c r="B20" s="54" t="s">
        <v>53</v>
      </c>
      <c r="C20" s="48"/>
      <c r="D20" s="49">
        <v>6200</v>
      </c>
    </row>
    <row r="21" spans="1:4">
      <c r="A21" s="12">
        <v>8</v>
      </c>
      <c r="B21" s="53" t="s">
        <v>46</v>
      </c>
      <c r="C21" s="48">
        <v>600</v>
      </c>
      <c r="D21" s="49"/>
    </row>
    <row r="22" spans="1:4">
      <c r="A22" s="12"/>
      <c r="B22" s="54" t="s">
        <v>54</v>
      </c>
      <c r="C22" s="48"/>
      <c r="D22" s="49">
        <v>600</v>
      </c>
    </row>
    <row r="23" spans="1:4">
      <c r="A23" s="12">
        <v>9</v>
      </c>
      <c r="B23" s="53" t="s">
        <v>46</v>
      </c>
      <c r="C23" s="48">
        <v>13500</v>
      </c>
      <c r="D23" s="49"/>
    </row>
    <row r="24" spans="1:4">
      <c r="A24" s="12"/>
      <c r="B24" s="54" t="s">
        <v>48</v>
      </c>
      <c r="C24" s="48"/>
      <c r="D24" s="49">
        <v>13500</v>
      </c>
    </row>
    <row r="25" spans="1:4">
      <c r="A25" s="12">
        <v>10</v>
      </c>
      <c r="B25" s="53" t="s">
        <v>53</v>
      </c>
      <c r="C25" s="48">
        <v>5800</v>
      </c>
      <c r="D25" s="49"/>
    </row>
    <row r="26" spans="1:4">
      <c r="A26" s="12"/>
      <c r="B26" s="54" t="s">
        <v>46</v>
      </c>
      <c r="C26" s="48"/>
      <c r="D26" s="49">
        <v>5800</v>
      </c>
    </row>
    <row r="27" spans="1:4">
      <c r="A27" s="12">
        <v>11</v>
      </c>
      <c r="B27" s="53" t="s">
        <v>55</v>
      </c>
      <c r="C27" s="48">
        <v>1500</v>
      </c>
      <c r="D27" s="49"/>
    </row>
    <row r="28" spans="1:4">
      <c r="A28" s="12"/>
      <c r="B28" s="54" t="s">
        <v>46</v>
      </c>
      <c r="C28" s="48"/>
      <c r="D28" s="49">
        <v>1500</v>
      </c>
    </row>
    <row r="29" spans="1:4">
      <c r="A29" s="12">
        <v>12</v>
      </c>
      <c r="B29" s="53" t="s">
        <v>11</v>
      </c>
      <c r="C29" s="48">
        <v>1000</v>
      </c>
      <c r="D29" s="49"/>
    </row>
    <row r="30" spans="1:4">
      <c r="A30" s="12"/>
      <c r="B30" s="54" t="s">
        <v>46</v>
      </c>
      <c r="C30" s="48"/>
      <c r="D30" s="49">
        <v>1000</v>
      </c>
    </row>
    <row r="31" spans="1:4">
      <c r="A31" s="71" t="s">
        <v>56</v>
      </c>
      <c r="B31" s="53" t="s">
        <v>57</v>
      </c>
      <c r="C31" s="48">
        <v>585</v>
      </c>
      <c r="D31" s="49"/>
    </row>
    <row r="32" spans="1:4">
      <c r="A32" s="72"/>
      <c r="B32" s="54" t="s">
        <v>58</v>
      </c>
      <c r="C32" s="48"/>
      <c r="D32" s="49">
        <v>585</v>
      </c>
    </row>
    <row r="33" spans="1:4">
      <c r="A33" s="71" t="s">
        <v>59</v>
      </c>
      <c r="B33" s="53" t="s">
        <v>60</v>
      </c>
      <c r="C33" s="48">
        <v>1600</v>
      </c>
      <c r="D33" s="49"/>
    </row>
    <row r="34" spans="1:4">
      <c r="A34" s="72"/>
      <c r="B34" s="54" t="s">
        <v>61</v>
      </c>
      <c r="C34" s="48"/>
      <c r="D34" s="49">
        <v>1600</v>
      </c>
    </row>
    <row r="35" spans="1:4">
      <c r="A35" s="71" t="s">
        <v>62</v>
      </c>
      <c r="B35" s="53" t="s">
        <v>54</v>
      </c>
      <c r="C35" s="48">
        <v>400</v>
      </c>
      <c r="D35" s="49"/>
    </row>
    <row r="36" spans="1:4">
      <c r="A36" s="12"/>
      <c r="B36" s="54" t="s">
        <v>40</v>
      </c>
      <c r="C36" s="48"/>
      <c r="D36" s="49">
        <v>400</v>
      </c>
    </row>
    <row r="37" spans="1:4">
      <c r="A37" s="71" t="s">
        <v>63</v>
      </c>
      <c r="B37" s="53" t="s">
        <v>12</v>
      </c>
      <c r="C37" s="48">
        <v>1200</v>
      </c>
      <c r="D37" s="49"/>
    </row>
    <row r="38" spans="1:4">
      <c r="A38" s="12"/>
      <c r="B38" s="54" t="s">
        <v>64</v>
      </c>
      <c r="C38" s="48"/>
      <c r="D38" s="49">
        <v>1200</v>
      </c>
    </row>
    <row r="39" spans="1:4">
      <c r="A39" s="12"/>
      <c r="B39" s="13"/>
      <c r="C39" s="48"/>
      <c r="D39" s="49"/>
    </row>
    <row r="40" spans="1:4">
      <c r="A40" s="12"/>
      <c r="B40" s="13"/>
      <c r="C40" s="48"/>
      <c r="D40" s="49"/>
    </row>
    <row r="41" spans="1:4">
      <c r="A41" s="12"/>
      <c r="B41" s="13"/>
      <c r="C41" s="48"/>
      <c r="D41" s="49"/>
    </row>
    <row r="42" spans="1:4">
      <c r="A42" s="12"/>
      <c r="B42" s="13"/>
      <c r="C42" s="13"/>
      <c r="D42" s="14"/>
    </row>
    <row r="43" spans="1:4">
      <c r="A43" s="12"/>
      <c r="B43" s="13"/>
      <c r="C43" s="13"/>
      <c r="D43" s="14"/>
    </row>
    <row r="44" spans="1:4">
      <c r="A44" s="12"/>
      <c r="B44" s="13"/>
      <c r="C44" s="13"/>
      <c r="D44" s="14"/>
    </row>
    <row r="45" spans="1:4">
      <c r="A45" s="12"/>
      <c r="B45" s="13"/>
      <c r="C45" s="13"/>
      <c r="D45" s="14"/>
    </row>
    <row r="46" spans="1:4">
      <c r="A46" s="12"/>
      <c r="B46" s="13"/>
      <c r="C46" s="13"/>
      <c r="D46" s="14"/>
    </row>
    <row r="47" spans="1:4">
      <c r="A47" s="12"/>
      <c r="B47" s="13"/>
      <c r="C47" s="13"/>
      <c r="D47" s="14"/>
    </row>
    <row r="48" spans="1:4">
      <c r="A48" s="12"/>
      <c r="B48" s="13"/>
      <c r="C48" s="13"/>
      <c r="D48" s="14"/>
    </row>
    <row r="49" spans="1:4">
      <c r="A49" s="12"/>
      <c r="B49" s="13"/>
      <c r="C49" s="13"/>
      <c r="D49" s="14"/>
    </row>
    <row r="50" spans="1:4">
      <c r="A50" s="12"/>
      <c r="B50" s="13"/>
      <c r="C50" s="13"/>
      <c r="D50" s="14"/>
    </row>
    <row r="51" spans="1:4">
      <c r="A51" s="12"/>
      <c r="B51" s="13"/>
      <c r="C51" s="13"/>
      <c r="D51" s="14"/>
    </row>
    <row r="52" spans="1:4">
      <c r="A52" s="12"/>
      <c r="B52" s="13"/>
      <c r="C52" s="13"/>
      <c r="D52" s="14"/>
    </row>
    <row r="53" spans="1:4" ht="13.5" thickBot="1">
      <c r="A53" s="17"/>
      <c r="B53" s="18"/>
      <c r="C53" s="18"/>
      <c r="D53" s="19"/>
    </row>
  </sheetData>
  <mergeCells count="1">
    <mergeCell ref="A2:D2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E40" sqref="E40"/>
    </sheetView>
  </sheetViews>
  <sheetFormatPr defaultRowHeight="12.75"/>
  <cols>
    <col min="7" max="7" width="12.7109375" customWidth="1"/>
    <col min="8" max="8" width="14.28515625" customWidth="1"/>
  </cols>
  <sheetData>
    <row r="1" spans="1:8" ht="15.75">
      <c r="A1" s="233" t="s">
        <v>65</v>
      </c>
      <c r="B1" s="233"/>
      <c r="C1" s="233"/>
      <c r="D1" s="233"/>
      <c r="E1" s="233"/>
      <c r="F1" s="233"/>
      <c r="G1" s="233"/>
      <c r="H1" s="233"/>
    </row>
    <row r="3" spans="1:8" ht="15.75" thickBot="1">
      <c r="A3" s="234" t="s">
        <v>5</v>
      </c>
      <c r="B3" s="234"/>
      <c r="C3" s="23" t="s">
        <v>6</v>
      </c>
      <c r="D3" s="234" t="s">
        <v>8</v>
      </c>
      <c r="E3" s="234"/>
      <c r="F3" s="23" t="s">
        <v>7</v>
      </c>
      <c r="G3" s="234" t="s">
        <v>9</v>
      </c>
      <c r="H3" s="234"/>
    </row>
    <row r="5" spans="1:8" ht="13.5" thickBot="1">
      <c r="A5" s="232" t="s">
        <v>4</v>
      </c>
      <c r="B5" s="232"/>
      <c r="D5" s="232" t="s">
        <v>38</v>
      </c>
      <c r="E5" s="232"/>
      <c r="G5" s="240" t="s">
        <v>10</v>
      </c>
      <c r="H5" s="240"/>
    </row>
    <row r="6" spans="1:8" ht="13.5" thickBot="1">
      <c r="A6" s="55">
        <f>'Bal Sheet 2011'!C6</f>
        <v>8500</v>
      </c>
      <c r="B6" s="58">
        <f>'General Journal 2012'!D8</f>
        <v>3000</v>
      </c>
      <c r="D6" s="92">
        <f>'General Journal 2012'!C7</f>
        <v>3000</v>
      </c>
      <c r="E6" s="77">
        <f>'Bal Sheet 2011'!D11</f>
        <v>5000</v>
      </c>
      <c r="G6" s="74"/>
      <c r="H6" s="52">
        <f>'Bal Sheet 2011'!C14</f>
        <v>6000</v>
      </c>
    </row>
    <row r="7" spans="1:8" ht="14.25" thickTop="1" thickBot="1">
      <c r="A7" s="55">
        <f>'General Journal 2012'!C5</f>
        <v>2000</v>
      </c>
      <c r="B7" s="59">
        <f>'General Journal 2012'!D14</f>
        <v>2400</v>
      </c>
      <c r="D7" s="79"/>
      <c r="E7" s="73">
        <f>E6-D6</f>
        <v>2000</v>
      </c>
      <c r="G7" s="75"/>
      <c r="H7" s="64">
        <f>'General Journal 2012'!D6</f>
        <v>2000</v>
      </c>
    </row>
    <row r="8" spans="1:8" ht="13.5" thickBot="1">
      <c r="A8" s="55">
        <f>'General Journal 2012'!C11</f>
        <v>6000</v>
      </c>
      <c r="B8" s="59">
        <f>'General Journal 2012'!D18</f>
        <v>8000</v>
      </c>
      <c r="D8" s="93" t="s">
        <v>53</v>
      </c>
      <c r="E8" s="94"/>
      <c r="G8" s="76"/>
      <c r="H8" s="52">
        <f>SUM(H6:H7)</f>
        <v>8000</v>
      </c>
    </row>
    <row r="9" spans="1:8" ht="13.5" thickTop="1">
      <c r="A9" s="55">
        <f>'General Journal 2012'!C23</f>
        <v>13500</v>
      </c>
      <c r="B9" s="59">
        <f>'General Journal 2012'!D26</f>
        <v>5800</v>
      </c>
      <c r="D9" s="80">
        <f>'General Journal 2012'!C25</f>
        <v>5800</v>
      </c>
      <c r="E9" s="52">
        <f>'General Journal 2012'!D16</f>
        <v>650</v>
      </c>
    </row>
    <row r="10" spans="1:8" ht="13.5" thickBot="1">
      <c r="A10" s="52">
        <f>'General Journal 2012'!C21</f>
        <v>600</v>
      </c>
      <c r="B10" s="59">
        <f>'General Journal 2012'!D28</f>
        <v>1500</v>
      </c>
      <c r="D10" s="81"/>
      <c r="E10" s="65">
        <f>'General Journal 2012'!D20</f>
        <v>6200</v>
      </c>
      <c r="G10" s="232" t="s">
        <v>31</v>
      </c>
      <c r="H10" s="232"/>
    </row>
    <row r="11" spans="1:8" ht="14.25" thickTop="1" thickBot="1">
      <c r="A11" s="70"/>
      <c r="B11" s="88">
        <f>'General Journal 2012'!D30</f>
        <v>1000</v>
      </c>
      <c r="D11" s="74"/>
      <c r="E11" s="52">
        <f>SUM(E9:E10)-D9</f>
        <v>1050</v>
      </c>
      <c r="G11" s="91"/>
      <c r="H11" s="90">
        <f>'Bal Sheet 2011'!C15</f>
        <v>1500</v>
      </c>
    </row>
    <row r="12" spans="1:8" ht="14.25" thickTop="1" thickBot="1">
      <c r="A12" s="55">
        <f>SUM(A6:A10)-SUM(B6:B11)</f>
        <v>8900</v>
      </c>
      <c r="B12" s="1"/>
      <c r="D12" s="82" t="s">
        <v>54</v>
      </c>
      <c r="E12" s="70"/>
      <c r="G12" s="2"/>
      <c r="H12" s="59">
        <f>H11</f>
        <v>1500</v>
      </c>
    </row>
    <row r="13" spans="1:8" ht="14.25" thickTop="1" thickBot="1">
      <c r="D13" s="84">
        <f>'General Journal 2012'!C35</f>
        <v>400</v>
      </c>
      <c r="E13" s="87">
        <f>'General Journal 2012'!D22</f>
        <v>600</v>
      </c>
      <c r="G13" s="2"/>
      <c r="H13" s="2"/>
    </row>
    <row r="14" spans="1:8" ht="14.25" thickTop="1" thickBot="1">
      <c r="A14" s="232" t="s">
        <v>39</v>
      </c>
      <c r="B14" s="232"/>
      <c r="D14" s="80"/>
      <c r="E14" s="55">
        <f>E13-D13</f>
        <v>200</v>
      </c>
    </row>
    <row r="15" spans="1:8" ht="13.5" thickBot="1">
      <c r="A15" s="77">
        <f>'Bal Sheet 2011'!C7</f>
        <v>4000</v>
      </c>
      <c r="B15" s="78"/>
      <c r="D15" s="82" t="s">
        <v>64</v>
      </c>
      <c r="E15" s="70"/>
      <c r="G15" s="232" t="s">
        <v>40</v>
      </c>
      <c r="H15" s="232"/>
    </row>
    <row r="16" spans="1:8" ht="14.25" thickTop="1" thickBot="1">
      <c r="A16" s="83">
        <f>A15</f>
        <v>4000</v>
      </c>
      <c r="B16" s="2"/>
      <c r="D16" s="86"/>
      <c r="E16" s="87">
        <f>'General Journal 2012'!D38</f>
        <v>1200</v>
      </c>
      <c r="G16" s="5"/>
      <c r="H16" s="58">
        <f>'General Journal 2012'!D10</f>
        <v>15000</v>
      </c>
    </row>
    <row r="17" spans="1:8" ht="13.5" thickTop="1">
      <c r="A17" s="2"/>
      <c r="B17" s="2"/>
      <c r="D17" s="74"/>
      <c r="E17" s="55">
        <f>E16</f>
        <v>1200</v>
      </c>
      <c r="G17" s="2"/>
      <c r="H17" s="59">
        <f>'General Journal 2012'!D12</f>
        <v>6000</v>
      </c>
    </row>
    <row r="18" spans="1:8" ht="13.5" thickBot="1">
      <c r="A18" s="2"/>
      <c r="B18" s="2"/>
      <c r="G18" s="70"/>
      <c r="H18" s="88">
        <f>'General Journal 2012'!D36</f>
        <v>400</v>
      </c>
    </row>
    <row r="19" spans="1:8" ht="13.5" thickTop="1">
      <c r="A19" s="2"/>
      <c r="B19" s="2"/>
      <c r="G19" s="79"/>
      <c r="H19" s="52">
        <f>SUM(H16:H18)</f>
        <v>21400</v>
      </c>
    </row>
    <row r="20" spans="1:8" ht="13.5" thickBot="1">
      <c r="A20" s="95" t="s">
        <v>67</v>
      </c>
      <c r="B20" s="70"/>
    </row>
    <row r="21" spans="1:8" ht="14.25" thickTop="1" thickBot="1">
      <c r="A21" s="89">
        <f>'General Journal 2012'!C9</f>
        <v>15000</v>
      </c>
      <c r="B21" s="65">
        <f>'General Journal 2012'!D24</f>
        <v>13500</v>
      </c>
      <c r="G21" s="232" t="s">
        <v>17</v>
      </c>
      <c r="H21" s="232"/>
    </row>
    <row r="22" spans="1:8" ht="14.25" thickTop="1" thickBot="1">
      <c r="A22" s="80">
        <f>A21-B21</f>
        <v>1500</v>
      </c>
      <c r="G22" s="57">
        <f>'General Journal 2012'!C19</f>
        <v>6200</v>
      </c>
      <c r="H22" s="25"/>
    </row>
    <row r="23" spans="1:8">
      <c r="A23" s="2"/>
      <c r="B23" s="2"/>
      <c r="G23" s="55">
        <f>G22</f>
        <v>6200</v>
      </c>
      <c r="H23" s="1"/>
    </row>
    <row r="24" spans="1:8" ht="13.5" thickBot="1">
      <c r="A24" s="82" t="s">
        <v>51</v>
      </c>
      <c r="B24" s="70"/>
    </row>
    <row r="25" spans="1:8" ht="14.25" thickTop="1" thickBot="1">
      <c r="A25" s="89">
        <f>'General Journal 2012'!C13</f>
        <v>2400</v>
      </c>
      <c r="B25" s="65">
        <f>'General Journal 2012'!D34</f>
        <v>1600</v>
      </c>
      <c r="G25" s="232" t="s">
        <v>12</v>
      </c>
      <c r="H25" s="232"/>
    </row>
    <row r="26" spans="1:8" ht="13.5" thickTop="1">
      <c r="A26" s="80">
        <f>A25-B25</f>
        <v>800</v>
      </c>
      <c r="G26" s="96">
        <f>'General Journal 2012'!C17</f>
        <v>8000</v>
      </c>
      <c r="H26" s="4"/>
    </row>
    <row r="27" spans="1:8" ht="13.5" thickBot="1">
      <c r="G27" s="65">
        <f>'General Journal 2012'!C37</f>
        <v>1200</v>
      </c>
      <c r="H27" s="97"/>
    </row>
    <row r="28" spans="1:8" ht="14.25" thickTop="1" thickBot="1">
      <c r="A28" s="82" t="s">
        <v>58</v>
      </c>
      <c r="B28" s="70"/>
      <c r="G28" s="83">
        <f>SUM(G26:G27)</f>
        <v>9200</v>
      </c>
    </row>
    <row r="29" spans="1:8" ht="14.25" thickTop="1" thickBot="1">
      <c r="A29" s="84">
        <f>'General Journal 2012'!C15</f>
        <v>650</v>
      </c>
      <c r="B29" s="87">
        <f>'General Journal 2012'!D32</f>
        <v>585</v>
      </c>
      <c r="G29" s="232" t="s">
        <v>11</v>
      </c>
      <c r="H29" s="232"/>
    </row>
    <row r="30" spans="1:8" ht="14.25" thickTop="1" thickBot="1">
      <c r="A30" s="80">
        <f>A29-B29</f>
        <v>65</v>
      </c>
      <c r="G30" s="57">
        <f>'General Journal 2012'!C29</f>
        <v>1000</v>
      </c>
      <c r="H30" s="25"/>
    </row>
    <row r="31" spans="1:8">
      <c r="G31" s="55">
        <f>G30</f>
        <v>1000</v>
      </c>
      <c r="H31" s="1"/>
    </row>
    <row r="33" spans="7:8" ht="13.5" thickBot="1">
      <c r="G33" s="95" t="s">
        <v>66</v>
      </c>
      <c r="H33" s="70"/>
    </row>
    <row r="34" spans="7:8" ht="14.25" thickTop="1" thickBot="1">
      <c r="G34" s="84">
        <f>'General Journal 2012'!C27</f>
        <v>1500</v>
      </c>
      <c r="H34" s="85"/>
    </row>
    <row r="35" spans="7:8" ht="13.5" thickTop="1">
      <c r="G35" s="80">
        <f>G34</f>
        <v>1500</v>
      </c>
    </row>
    <row r="36" spans="7:8" ht="13.5" thickBot="1">
      <c r="G36" s="82" t="s">
        <v>57</v>
      </c>
      <c r="H36" s="70"/>
    </row>
    <row r="37" spans="7:8" ht="14.25" thickTop="1" thickBot="1">
      <c r="G37" s="84">
        <f>'General Journal 2012'!C31</f>
        <v>585</v>
      </c>
      <c r="H37" s="85"/>
    </row>
    <row r="38" spans="7:8" ht="13.5" thickTop="1">
      <c r="G38" s="80">
        <f>G37</f>
        <v>585</v>
      </c>
    </row>
    <row r="39" spans="7:8" ht="13.5" thickBot="1">
      <c r="G39" s="82" t="s">
        <v>60</v>
      </c>
      <c r="H39" s="70"/>
    </row>
    <row r="40" spans="7:8" ht="14.25" thickTop="1" thickBot="1">
      <c r="G40" s="84">
        <f>'General Journal 2012'!C33</f>
        <v>1600</v>
      </c>
      <c r="H40" s="85"/>
    </row>
    <row r="41" spans="7:8" ht="13.5" thickTop="1">
      <c r="G41" s="80">
        <f>G40</f>
        <v>1600</v>
      </c>
    </row>
  </sheetData>
  <mergeCells count="13">
    <mergeCell ref="G29:H29"/>
    <mergeCell ref="A1:H1"/>
    <mergeCell ref="A3:B3"/>
    <mergeCell ref="D3:E3"/>
    <mergeCell ref="G3:H3"/>
    <mergeCell ref="A5:B5"/>
    <mergeCell ref="D5:E5"/>
    <mergeCell ref="G5:H5"/>
    <mergeCell ref="G10:H10"/>
    <mergeCell ref="A14:B14"/>
    <mergeCell ref="G15:H15"/>
    <mergeCell ref="G21:H21"/>
    <mergeCell ref="G25:H2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Cover Sheet</vt:lpstr>
      <vt:lpstr>General Journal 2011</vt:lpstr>
      <vt:lpstr>General Ledger 2011</vt:lpstr>
      <vt:lpstr>Adjusted Trial Bal 2011</vt:lpstr>
      <vt:lpstr>Income Stmt 2011</vt:lpstr>
      <vt:lpstr>Equity Stmt 2011</vt:lpstr>
      <vt:lpstr>Bal Sheet 2011</vt:lpstr>
      <vt:lpstr>General Journal 2012</vt:lpstr>
      <vt:lpstr>General Ledger 2012</vt:lpstr>
      <vt:lpstr>Adjusted Trial Bal 2012</vt:lpstr>
      <vt:lpstr>Income Statement 2012</vt:lpstr>
      <vt:lpstr>Equity Statement 2012</vt:lpstr>
      <vt:lpstr>Bal Sheet 2012</vt:lpstr>
      <vt:lpstr>General Journal 2013</vt:lpstr>
      <vt:lpstr>General Ledger 2013</vt:lpstr>
      <vt:lpstr>Adjusted Trial Bal 2013</vt:lpstr>
      <vt:lpstr>Income Statement 2013</vt:lpstr>
      <vt:lpstr>Equity Statement 2013</vt:lpstr>
      <vt:lpstr>Bal Sheet 2013</vt:lpstr>
      <vt:lpstr>General Journal 2014</vt:lpstr>
      <vt:lpstr>General Ledger 2014</vt:lpstr>
      <vt:lpstr>Adjusted Trial 2014</vt:lpstr>
      <vt:lpstr>Income Statement 2014</vt:lpstr>
      <vt:lpstr>Equity Statement 2014</vt:lpstr>
      <vt:lpstr>Bal Sheet 2014</vt:lpstr>
      <vt:lpstr>General Journal 2015</vt:lpstr>
      <vt:lpstr>General Ledger 2015</vt:lpstr>
      <vt:lpstr>Adjusted Trial 2015</vt:lpstr>
      <vt:lpstr>Income Statement 2015</vt:lpstr>
      <vt:lpstr>Equity Statement 2015</vt:lpstr>
      <vt:lpstr>Bal. Sheet 2015</vt:lpstr>
      <vt:lpstr>General Journal 2016</vt:lpstr>
      <vt:lpstr>General Ledger 2016</vt:lpstr>
      <vt:lpstr>Adjusted Trial 2016</vt:lpstr>
      <vt:lpstr>Income Statement 2016</vt:lpstr>
      <vt:lpstr>Equity Statement 2016</vt:lpstr>
      <vt:lpstr>Bal. Sheet 2016</vt:lpstr>
      <vt:lpstr>General Journal 2017</vt:lpstr>
      <vt:lpstr>General Ledger 2017</vt:lpstr>
      <vt:lpstr>Adjusted Trial Bal 2017</vt:lpstr>
      <vt:lpstr>Income Stmt 2017</vt:lpstr>
      <vt:lpstr>Equity Stmt 2017</vt:lpstr>
      <vt:lpstr>Bal. Sheet 2017</vt:lpstr>
      <vt:lpstr>General Journal 2018</vt:lpstr>
      <vt:lpstr>General Ledger 2018</vt:lpstr>
      <vt:lpstr>Adjusted Trial 2018</vt:lpstr>
      <vt:lpstr>Income Statement 2018</vt:lpstr>
      <vt:lpstr>Equit Stmt. 2018</vt:lpstr>
      <vt:lpstr>Bal. Sheet 2018</vt:lpstr>
    </vt:vector>
  </TitlesOfParts>
  <Company>James Madison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Kxxxx</dc:creator>
  <cp:lastModifiedBy>Evan Lyons</cp:lastModifiedBy>
  <cp:lastPrinted>2010-11-29T19:48:17Z</cp:lastPrinted>
  <dcterms:created xsi:type="dcterms:W3CDTF">2009-03-04T18:02:19Z</dcterms:created>
  <dcterms:modified xsi:type="dcterms:W3CDTF">2010-12-04T20:13:50Z</dcterms:modified>
</cp:coreProperties>
</file>